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utinj\Desktop\SPECIAL MIC Meeting Materials\"/>
    </mc:Choice>
  </mc:AlternateContent>
  <bookViews>
    <workbookView xWindow="0" yWindow="0" windowWidth="25200" windowHeight="9735"/>
  </bookViews>
  <sheets>
    <sheet name="Examples" sheetId="1" r:id="rId1"/>
    <sheet name="Example Term Definitions" sheetId="2" r:id="rId2"/>
    <sheet name="Market Timing Reference "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9" i="1" l="1"/>
  <c r="B110" i="1" s="1"/>
  <c r="M108" i="1"/>
  <c r="L108" i="1"/>
  <c r="K108" i="1"/>
  <c r="J108" i="1"/>
  <c r="I108" i="1"/>
  <c r="H108" i="1"/>
  <c r="G108" i="1"/>
  <c r="F108" i="1"/>
  <c r="E108" i="1"/>
  <c r="D108" i="1"/>
  <c r="C108" i="1"/>
  <c r="B108" i="1"/>
  <c r="B105" i="1"/>
  <c r="B106" i="1" s="1"/>
  <c r="B99" i="1"/>
  <c r="B98" i="1"/>
  <c r="M97" i="1"/>
  <c r="M99" i="1" s="1"/>
  <c r="L97" i="1"/>
  <c r="K97" i="1"/>
  <c r="K99" i="1" s="1"/>
  <c r="J97" i="1"/>
  <c r="J99" i="1" s="1"/>
  <c r="I97" i="1"/>
  <c r="I98" i="1" s="1"/>
  <c r="H97" i="1"/>
  <c r="H99" i="1" s="1"/>
  <c r="G97" i="1"/>
  <c r="G99" i="1" s="1"/>
  <c r="F97" i="1"/>
  <c r="F99" i="1" s="1"/>
  <c r="E97" i="1"/>
  <c r="E99" i="1" s="1"/>
  <c r="D97" i="1"/>
  <c r="D99" i="1" s="1"/>
  <c r="C97" i="1"/>
  <c r="C99" i="1" s="1"/>
  <c r="C100" i="1" l="1"/>
  <c r="C102" i="1" s="1"/>
  <c r="C109" i="1" s="1"/>
  <c r="C110" i="1" s="1"/>
  <c r="L98" i="1"/>
  <c r="L99" i="1"/>
  <c r="M98" i="1"/>
  <c r="C98" i="1"/>
  <c r="D98" i="1"/>
  <c r="E98" i="1"/>
  <c r="F98" i="1"/>
  <c r="G98" i="1"/>
  <c r="H98" i="1"/>
  <c r="C105" i="1"/>
  <c r="C106" i="1" s="1"/>
  <c r="I99" i="1"/>
  <c r="J98" i="1"/>
  <c r="K98" i="1"/>
  <c r="B84" i="1"/>
  <c r="B85" i="1" s="1"/>
  <c r="M83" i="1"/>
  <c r="L83" i="1"/>
  <c r="K83" i="1"/>
  <c r="J83" i="1"/>
  <c r="I83" i="1"/>
  <c r="H83" i="1"/>
  <c r="G83" i="1"/>
  <c r="F83" i="1"/>
  <c r="E83" i="1"/>
  <c r="D83" i="1"/>
  <c r="C83" i="1"/>
  <c r="B83" i="1"/>
  <c r="B80" i="1"/>
  <c r="C80" i="1" s="1"/>
  <c r="B74" i="1"/>
  <c r="B73" i="1"/>
  <c r="M72" i="1"/>
  <c r="M74" i="1" s="1"/>
  <c r="L72" i="1"/>
  <c r="K72" i="1"/>
  <c r="K74" i="1" s="1"/>
  <c r="J72" i="1"/>
  <c r="J74" i="1" s="1"/>
  <c r="I72" i="1"/>
  <c r="I74" i="1" s="1"/>
  <c r="H72" i="1"/>
  <c r="H74" i="1" s="1"/>
  <c r="G72" i="1"/>
  <c r="G74" i="1" s="1"/>
  <c r="F72" i="1"/>
  <c r="F74" i="1" s="1"/>
  <c r="E72" i="1"/>
  <c r="E74" i="1" s="1"/>
  <c r="D72" i="1"/>
  <c r="D74" i="1" s="1"/>
  <c r="C72" i="1"/>
  <c r="E8" i="3"/>
  <c r="F8" i="3" s="1"/>
  <c r="G8" i="3" s="1"/>
  <c r="H8" i="3" s="1"/>
  <c r="I8" i="3" s="1"/>
  <c r="J8" i="3" s="1"/>
  <c r="K8" i="3" s="1"/>
  <c r="L8" i="3" s="1"/>
  <c r="M8" i="3" s="1"/>
  <c r="N8" i="3" s="1"/>
  <c r="O8" i="3" s="1"/>
  <c r="E7" i="3"/>
  <c r="F7" i="3" s="1"/>
  <c r="G7" i="3" s="1"/>
  <c r="H7" i="3" s="1"/>
  <c r="I7" i="3" s="1"/>
  <c r="J7" i="3" s="1"/>
  <c r="K7" i="3" s="1"/>
  <c r="L7" i="3" s="1"/>
  <c r="M7" i="3" s="1"/>
  <c r="N7" i="3" s="1"/>
  <c r="O7" i="3" s="1"/>
  <c r="F6" i="3"/>
  <c r="G6" i="3"/>
  <c r="H6" i="3"/>
  <c r="I6" i="3"/>
  <c r="J6" i="3"/>
  <c r="K6" i="3"/>
  <c r="L6" i="3"/>
  <c r="M6" i="3"/>
  <c r="N6" i="3"/>
  <c r="O6" i="3"/>
  <c r="E6" i="3"/>
  <c r="C73" i="1" l="1"/>
  <c r="C75" i="1"/>
  <c r="D100" i="1"/>
  <c r="D102" i="1" s="1"/>
  <c r="E100" i="1" s="1"/>
  <c r="D105" i="1"/>
  <c r="D106" i="1" s="1"/>
  <c r="C77" i="1"/>
  <c r="D75" i="1" s="1"/>
  <c r="D80" i="1"/>
  <c r="C81" i="1"/>
  <c r="B81" i="1"/>
  <c r="M73" i="1"/>
  <c r="C74" i="1"/>
  <c r="E73" i="1"/>
  <c r="L73" i="1"/>
  <c r="D73" i="1"/>
  <c r="F73" i="1"/>
  <c r="I73" i="1"/>
  <c r="G73" i="1"/>
  <c r="H73" i="1"/>
  <c r="J73" i="1"/>
  <c r="L74" i="1"/>
  <c r="K73" i="1"/>
  <c r="D126" i="1"/>
  <c r="D127" i="1" s="1"/>
  <c r="E126" i="1"/>
  <c r="E128" i="1" s="1"/>
  <c r="F126" i="1"/>
  <c r="F127" i="1" s="1"/>
  <c r="G126" i="1"/>
  <c r="G127" i="1" s="1"/>
  <c r="H126" i="1"/>
  <c r="H127" i="1" s="1"/>
  <c r="I126" i="1"/>
  <c r="I127" i="1" s="1"/>
  <c r="J126" i="1"/>
  <c r="J127" i="1" s="1"/>
  <c r="K126" i="1"/>
  <c r="K127" i="1" s="1"/>
  <c r="L126" i="1"/>
  <c r="L127" i="1" s="1"/>
  <c r="M126" i="1"/>
  <c r="M128" i="1" s="1"/>
  <c r="C126" i="1"/>
  <c r="C127" i="1" s="1"/>
  <c r="E24" i="1"/>
  <c r="E25" i="1" s="1"/>
  <c r="F24" i="1"/>
  <c r="F25" i="1" s="1"/>
  <c r="G24" i="1"/>
  <c r="G26" i="1" s="1"/>
  <c r="H24" i="1"/>
  <c r="H25" i="1" s="1"/>
  <c r="I24" i="1"/>
  <c r="I25" i="1" s="1"/>
  <c r="J24" i="1"/>
  <c r="J26" i="1" s="1"/>
  <c r="K24" i="1"/>
  <c r="K25" i="1" s="1"/>
  <c r="L24" i="1"/>
  <c r="L25" i="1" s="1"/>
  <c r="M24" i="1"/>
  <c r="M26" i="1" s="1"/>
  <c r="D24" i="1"/>
  <c r="D26" i="1" s="1"/>
  <c r="C26" i="1"/>
  <c r="C25" i="1"/>
  <c r="B26" i="1"/>
  <c r="B25" i="1"/>
  <c r="B128" i="1"/>
  <c r="B127" i="1"/>
  <c r="B47" i="1"/>
  <c r="B48" i="1"/>
  <c r="C35" i="1"/>
  <c r="D35" i="1"/>
  <c r="E35" i="1"/>
  <c r="F35" i="1"/>
  <c r="G35" i="1"/>
  <c r="H35" i="1"/>
  <c r="I35" i="1"/>
  <c r="J35" i="1"/>
  <c r="K35" i="1"/>
  <c r="L35" i="1"/>
  <c r="M35" i="1"/>
  <c r="B35" i="1"/>
  <c r="C137" i="1"/>
  <c r="D137" i="1"/>
  <c r="E137" i="1"/>
  <c r="F137" i="1"/>
  <c r="G137" i="1"/>
  <c r="H137" i="1"/>
  <c r="I137" i="1"/>
  <c r="J137" i="1"/>
  <c r="K137" i="1"/>
  <c r="L137" i="1"/>
  <c r="M137" i="1"/>
  <c r="B137" i="1"/>
  <c r="C57" i="1"/>
  <c r="D57" i="1"/>
  <c r="E57" i="1"/>
  <c r="F57" i="1"/>
  <c r="G57" i="1"/>
  <c r="H57" i="1"/>
  <c r="I57" i="1"/>
  <c r="J57" i="1"/>
  <c r="K57" i="1"/>
  <c r="L57" i="1"/>
  <c r="M57" i="1"/>
  <c r="B57" i="1"/>
  <c r="B36" i="1"/>
  <c r="B37" i="1" s="1"/>
  <c r="B32" i="1"/>
  <c r="C27" i="1"/>
  <c r="D46" i="1"/>
  <c r="D47" i="1" s="1"/>
  <c r="C46" i="1"/>
  <c r="C49" i="1" s="1"/>
  <c r="C51" i="1" s="1"/>
  <c r="E46" i="1"/>
  <c r="E47" i="1" s="1"/>
  <c r="F46" i="1"/>
  <c r="F47" i="1" s="1"/>
  <c r="G46" i="1"/>
  <c r="G48" i="1" s="1"/>
  <c r="H46" i="1"/>
  <c r="H47" i="1" s="1"/>
  <c r="I46" i="1"/>
  <c r="I47" i="1" s="1"/>
  <c r="J46" i="1"/>
  <c r="J47" i="1" s="1"/>
  <c r="K46" i="1"/>
  <c r="K47" i="1" s="1"/>
  <c r="L46" i="1"/>
  <c r="L47" i="1" s="1"/>
  <c r="M46" i="1"/>
  <c r="M48" i="1" s="1"/>
  <c r="B138" i="1"/>
  <c r="B139" i="1" s="1"/>
  <c r="B134" i="1"/>
  <c r="B135" i="1" s="1"/>
  <c r="B58" i="1"/>
  <c r="B59" i="1" s="1"/>
  <c r="E105" i="1" l="1"/>
  <c r="E106" i="1" s="1"/>
  <c r="E102" i="1"/>
  <c r="F100" i="1" s="1"/>
  <c r="D109" i="1"/>
  <c r="D110" i="1" s="1"/>
  <c r="C32" i="1"/>
  <c r="C33" i="1" s="1"/>
  <c r="B33" i="1"/>
  <c r="D77" i="1"/>
  <c r="E75" i="1" s="1"/>
  <c r="E80" i="1"/>
  <c r="D81" i="1"/>
  <c r="C84" i="1"/>
  <c r="C85" i="1" s="1"/>
  <c r="G47" i="1"/>
  <c r="L128" i="1"/>
  <c r="F48" i="1"/>
  <c r="C48" i="1"/>
  <c r="C129" i="1"/>
  <c r="C131" i="1" s="1"/>
  <c r="D129" i="1" s="1"/>
  <c r="D131" i="1" s="1"/>
  <c r="E129" i="1" s="1"/>
  <c r="C47" i="1"/>
  <c r="J128" i="1"/>
  <c r="I128" i="1"/>
  <c r="C128" i="1"/>
  <c r="I48" i="1"/>
  <c r="L48" i="1"/>
  <c r="M25" i="1"/>
  <c r="K48" i="1"/>
  <c r="M47" i="1"/>
  <c r="J48" i="1"/>
  <c r="E127" i="1"/>
  <c r="H48" i="1"/>
  <c r="E48" i="1"/>
  <c r="K128" i="1"/>
  <c r="D48" i="1"/>
  <c r="M127" i="1"/>
  <c r="F128" i="1"/>
  <c r="H128" i="1"/>
  <c r="G128" i="1"/>
  <c r="D128" i="1"/>
  <c r="K26" i="1"/>
  <c r="H26" i="1"/>
  <c r="F26" i="1"/>
  <c r="G25" i="1"/>
  <c r="E26" i="1"/>
  <c r="L26" i="1"/>
  <c r="I26" i="1"/>
  <c r="J25" i="1"/>
  <c r="D25" i="1"/>
  <c r="C134" i="1"/>
  <c r="C135" i="1" s="1"/>
  <c r="C29" i="1"/>
  <c r="D27" i="1" s="1"/>
  <c r="D29" i="1" s="1"/>
  <c r="E27" i="1" s="1"/>
  <c r="C58" i="1"/>
  <c r="C59" i="1" s="1"/>
  <c r="F102" i="1" l="1"/>
  <c r="G100" i="1" s="1"/>
  <c r="E109" i="1"/>
  <c r="E110" i="1" s="1"/>
  <c r="F105" i="1"/>
  <c r="F106" i="1" s="1"/>
  <c r="D32" i="1"/>
  <c r="D33" i="1" s="1"/>
  <c r="D84" i="1"/>
  <c r="D85" i="1" s="1"/>
  <c r="E81" i="1"/>
  <c r="F80" i="1"/>
  <c r="E77" i="1"/>
  <c r="F75" i="1" s="1"/>
  <c r="C36" i="1"/>
  <c r="C37" i="1" s="1"/>
  <c r="D36" i="1"/>
  <c r="D37" i="1" s="1"/>
  <c r="E29" i="1"/>
  <c r="F27" i="1" s="1"/>
  <c r="C138" i="1"/>
  <c r="C139" i="1" s="1"/>
  <c r="D134" i="1"/>
  <c r="D135" i="1" s="1"/>
  <c r="E131" i="1"/>
  <c r="F129" i="1" s="1"/>
  <c r="D138" i="1"/>
  <c r="D139" i="1" s="1"/>
  <c r="G105" i="1" l="1"/>
  <c r="G106" i="1" s="1"/>
  <c r="G102" i="1"/>
  <c r="H100" i="1" s="1"/>
  <c r="F109" i="1"/>
  <c r="F110" i="1" s="1"/>
  <c r="E32" i="1"/>
  <c r="E33" i="1" s="1"/>
  <c r="E84" i="1"/>
  <c r="E85" i="1" s="1"/>
  <c r="F77" i="1"/>
  <c r="G75" i="1" s="1"/>
  <c r="F81" i="1"/>
  <c r="G80" i="1"/>
  <c r="F29" i="1"/>
  <c r="G27" i="1" s="1"/>
  <c r="E36" i="1"/>
  <c r="E37" i="1" s="1"/>
  <c r="F131" i="1"/>
  <c r="G129" i="1" s="1"/>
  <c r="E138" i="1"/>
  <c r="E139" i="1" s="1"/>
  <c r="E134" i="1"/>
  <c r="E135" i="1" s="1"/>
  <c r="B54" i="1"/>
  <c r="H102" i="1" l="1"/>
  <c r="I100" i="1" s="1"/>
  <c r="G109" i="1"/>
  <c r="G110" i="1" s="1"/>
  <c r="H105" i="1"/>
  <c r="H106" i="1" s="1"/>
  <c r="F84" i="1"/>
  <c r="F85" i="1" s="1"/>
  <c r="F32" i="1"/>
  <c r="F33" i="1" s="1"/>
  <c r="C54" i="1"/>
  <c r="C55" i="1" s="1"/>
  <c r="B55" i="1"/>
  <c r="H80" i="1"/>
  <c r="G81" i="1"/>
  <c r="G77" i="1"/>
  <c r="H75" i="1" s="1"/>
  <c r="G29" i="1"/>
  <c r="H27" i="1" s="1"/>
  <c r="F36" i="1"/>
  <c r="F37" i="1" s="1"/>
  <c r="F134" i="1"/>
  <c r="F135" i="1" s="1"/>
  <c r="G131" i="1"/>
  <c r="H129" i="1" s="1"/>
  <c r="F138" i="1"/>
  <c r="F139" i="1" s="1"/>
  <c r="I105" i="1" l="1"/>
  <c r="I106" i="1" s="1"/>
  <c r="I102" i="1"/>
  <c r="J100" i="1" s="1"/>
  <c r="H109" i="1"/>
  <c r="H110" i="1" s="1"/>
  <c r="D54" i="1"/>
  <c r="E54" i="1" s="1"/>
  <c r="G32" i="1"/>
  <c r="G33" i="1" s="1"/>
  <c r="G84" i="1"/>
  <c r="G85" i="1" s="1"/>
  <c r="H77" i="1"/>
  <c r="I75" i="1" s="1"/>
  <c r="I80" i="1"/>
  <c r="H81" i="1"/>
  <c r="H29" i="1"/>
  <c r="I27" i="1" s="1"/>
  <c r="G36" i="1"/>
  <c r="G37" i="1" s="1"/>
  <c r="H131" i="1"/>
  <c r="I129" i="1" s="1"/>
  <c r="G138" i="1"/>
  <c r="G139" i="1" s="1"/>
  <c r="G134" i="1"/>
  <c r="G135" i="1" s="1"/>
  <c r="D49" i="1"/>
  <c r="D51" i="1" s="1"/>
  <c r="J102" i="1" l="1"/>
  <c r="K100" i="1" s="1"/>
  <c r="I109" i="1"/>
  <c r="I110" i="1" s="1"/>
  <c r="J105" i="1"/>
  <c r="J106" i="1" s="1"/>
  <c r="D55" i="1"/>
  <c r="H32" i="1"/>
  <c r="H33" i="1" s="1"/>
  <c r="F54" i="1"/>
  <c r="E55" i="1"/>
  <c r="I77" i="1"/>
  <c r="J75" i="1" s="1"/>
  <c r="H84" i="1"/>
  <c r="H85" i="1" s="1"/>
  <c r="I81" i="1"/>
  <c r="J80" i="1"/>
  <c r="I29" i="1"/>
  <c r="J27" i="1" s="1"/>
  <c r="H36" i="1"/>
  <c r="H37" i="1" s="1"/>
  <c r="H138" i="1"/>
  <c r="H139" i="1" s="1"/>
  <c r="H134" i="1"/>
  <c r="H135" i="1" s="1"/>
  <c r="I131" i="1"/>
  <c r="J129" i="1" s="1"/>
  <c r="D58" i="1"/>
  <c r="D59" i="1" s="1"/>
  <c r="E49" i="1"/>
  <c r="E51" i="1" s="1"/>
  <c r="K105" i="1" l="1"/>
  <c r="K106" i="1" s="1"/>
  <c r="K102" i="1"/>
  <c r="L100" i="1" s="1"/>
  <c r="J109" i="1"/>
  <c r="J110" i="1" s="1"/>
  <c r="I32" i="1"/>
  <c r="I33" i="1" s="1"/>
  <c r="G54" i="1"/>
  <c r="F55" i="1"/>
  <c r="K80" i="1"/>
  <c r="J81" i="1"/>
  <c r="J77" i="1"/>
  <c r="K75" i="1" s="1"/>
  <c r="I84" i="1"/>
  <c r="I85" i="1" s="1"/>
  <c r="I36" i="1"/>
  <c r="I37" i="1" s="1"/>
  <c r="J29" i="1"/>
  <c r="K27" i="1" s="1"/>
  <c r="J131" i="1"/>
  <c r="K129" i="1" s="1"/>
  <c r="I138" i="1"/>
  <c r="I139" i="1" s="1"/>
  <c r="I134" i="1"/>
  <c r="I135" i="1" s="1"/>
  <c r="E58" i="1"/>
  <c r="E59" i="1" s="1"/>
  <c r="F49" i="1"/>
  <c r="F51" i="1" s="1"/>
  <c r="J32" i="1" l="1"/>
  <c r="J33" i="1" s="1"/>
  <c r="K109" i="1"/>
  <c r="K110" i="1" s="1"/>
  <c r="L102" i="1"/>
  <c r="M100" i="1" s="1"/>
  <c r="L105" i="1"/>
  <c r="L106" i="1" s="1"/>
  <c r="J84" i="1"/>
  <c r="J85" i="1" s="1"/>
  <c r="H54" i="1"/>
  <c r="G55" i="1"/>
  <c r="K77" i="1"/>
  <c r="L75" i="1" s="1"/>
  <c r="L80" i="1"/>
  <c r="K81" i="1"/>
  <c r="K32" i="1"/>
  <c r="K33" i="1" s="1"/>
  <c r="J36" i="1"/>
  <c r="J37" i="1" s="1"/>
  <c r="K29" i="1"/>
  <c r="L27" i="1" s="1"/>
  <c r="J134" i="1"/>
  <c r="J135" i="1" s="1"/>
  <c r="K131" i="1"/>
  <c r="L129" i="1" s="1"/>
  <c r="J138" i="1"/>
  <c r="J139" i="1" s="1"/>
  <c r="F58" i="1"/>
  <c r="F59" i="1" s="1"/>
  <c r="M105" i="1" l="1"/>
  <c r="M106" i="1" s="1"/>
  <c r="M102" i="1"/>
  <c r="M109" i="1" s="1"/>
  <c r="M110" i="1" s="1"/>
  <c r="L109" i="1"/>
  <c r="L110" i="1" s="1"/>
  <c r="I54" i="1"/>
  <c r="H55" i="1"/>
  <c r="M80" i="1"/>
  <c r="M81" i="1" s="1"/>
  <c r="L81" i="1"/>
  <c r="L77" i="1"/>
  <c r="M75" i="1" s="1"/>
  <c r="K84" i="1"/>
  <c r="K85" i="1" s="1"/>
  <c r="K36" i="1"/>
  <c r="K37" i="1" s="1"/>
  <c r="L29" i="1"/>
  <c r="M27" i="1" s="1"/>
  <c r="L32" i="1"/>
  <c r="L33" i="1" s="1"/>
  <c r="L131" i="1"/>
  <c r="M129" i="1" s="1"/>
  <c r="K138" i="1"/>
  <c r="K139" i="1" s="1"/>
  <c r="K134" i="1"/>
  <c r="K135" i="1" s="1"/>
  <c r="G49" i="1"/>
  <c r="G51" i="1" s="1"/>
  <c r="H49" i="1" s="1"/>
  <c r="H51" i="1" s="1"/>
  <c r="J54" i="1" l="1"/>
  <c r="I55" i="1"/>
  <c r="M77" i="1"/>
  <c r="M84" i="1" s="1"/>
  <c r="M85" i="1" s="1"/>
  <c r="L84" i="1"/>
  <c r="L85" i="1" s="1"/>
  <c r="M32" i="1"/>
  <c r="M33" i="1" s="1"/>
  <c r="M29" i="1"/>
  <c r="M36" i="1" s="1"/>
  <c r="M37" i="1" s="1"/>
  <c r="L36" i="1"/>
  <c r="L37" i="1" s="1"/>
  <c r="L134" i="1"/>
  <c r="L135" i="1" s="1"/>
  <c r="M131" i="1"/>
  <c r="M138" i="1" s="1"/>
  <c r="M139" i="1" s="1"/>
  <c r="L138" i="1"/>
  <c r="L139" i="1" s="1"/>
  <c r="G58" i="1"/>
  <c r="G59" i="1" s="1"/>
  <c r="H58" i="1"/>
  <c r="H59" i="1" s="1"/>
  <c r="I49" i="1"/>
  <c r="I51" i="1" s="1"/>
  <c r="K54" i="1" l="1"/>
  <c r="J55" i="1"/>
  <c r="M134" i="1"/>
  <c r="M135" i="1" s="1"/>
  <c r="I58" i="1"/>
  <c r="I59" i="1" s="1"/>
  <c r="J49" i="1"/>
  <c r="J51" i="1" s="1"/>
  <c r="L54" i="1" l="1"/>
  <c r="K55" i="1"/>
  <c r="J58" i="1"/>
  <c r="J59" i="1" s="1"/>
  <c r="M54" i="1" l="1"/>
  <c r="M55" i="1" s="1"/>
  <c r="L55" i="1"/>
  <c r="K49" i="1"/>
  <c r="K51" i="1" s="1"/>
  <c r="K58" i="1" s="1"/>
  <c r="K59" i="1" s="1"/>
  <c r="L49" i="1" l="1"/>
  <c r="L51" i="1" s="1"/>
  <c r="L58" i="1" l="1"/>
  <c r="L59" i="1" s="1"/>
  <c r="M49" i="1"/>
  <c r="M51" i="1" s="1"/>
  <c r="M58" i="1" s="1"/>
  <c r="M59" i="1" s="1"/>
</calcChain>
</file>

<file path=xl/sharedStrings.xml><?xml version="1.0" encoding="utf-8"?>
<sst xmlns="http://schemas.openxmlformats.org/spreadsheetml/2006/main" count="221" uniqueCount="102">
  <si>
    <t>SE MW</t>
  </si>
  <si>
    <t>SCED MW</t>
  </si>
  <si>
    <t>LMP</t>
  </si>
  <si>
    <t>Incremental Offer</t>
  </si>
  <si>
    <t>Ramp Rate</t>
  </si>
  <si>
    <t>Eco Min</t>
  </si>
  <si>
    <t xml:space="preserve">Eco Max </t>
  </si>
  <si>
    <t>Tracking Desired</t>
  </si>
  <si>
    <t>MW</t>
  </si>
  <si>
    <t>00:00</t>
  </si>
  <si>
    <t>00:05</t>
  </si>
  <si>
    <t>00:10</t>
  </si>
  <si>
    <t>00:15</t>
  </si>
  <si>
    <t>00:20</t>
  </si>
  <si>
    <t>00:25</t>
  </si>
  <si>
    <t>00:30</t>
  </si>
  <si>
    <t>00:35</t>
  </si>
  <si>
    <t>00:40</t>
  </si>
  <si>
    <t>00:45</t>
  </si>
  <si>
    <t>00:50</t>
  </si>
  <si>
    <t>00:55</t>
  </si>
  <si>
    <t>Measure</t>
  </si>
  <si>
    <t>Bid In Parameters</t>
  </si>
  <si>
    <t>Achievable Target MW</t>
  </si>
  <si>
    <t>LMP Desired</t>
  </si>
  <si>
    <t>Ramp Limit Desired</t>
  </si>
  <si>
    <t>Achievable Target MW LOW</t>
  </si>
  <si>
    <t>Achievable Target MW HIGH</t>
  </si>
  <si>
    <t>Value</t>
  </si>
  <si>
    <t>Description</t>
  </si>
  <si>
    <t>Definitions</t>
  </si>
  <si>
    <t>State Estimator value from the EMS snap shot at the time of the RTSCED execution</t>
  </si>
  <si>
    <t>Low side of Envelope calculation (SE- current down ramp rate *5)</t>
  </si>
  <si>
    <t>High side of Envelope calculation (SE+ current down ramp rate *5)</t>
  </si>
  <si>
    <t>Achievable Target MW calculated within the envelope (ATM = MIN(MAX(Previous Case Dispatch, ATM LOW)), ATM HIGH))</t>
  </si>
  <si>
    <t>Location Marginal Price as calculated at the bus</t>
  </si>
  <si>
    <t>RT SCED Dispatch Signal</t>
  </si>
  <si>
    <t>The LMP Desired is the MW level on the incremental offer curve where the Dispatch Run LMP intersects the offer curve.  Not a ramp-limited value</t>
  </si>
  <si>
    <t xml:space="preserve">The MW value that the unit should have achieved between Dispatch Signals or RT SCED case approvals. </t>
  </si>
  <si>
    <t>Revenue Grade telemetry submitted in Power Meter</t>
  </si>
  <si>
    <t>The difference between Power Meter data and Tracking Desired values</t>
  </si>
  <si>
    <t>Bid</t>
  </si>
  <si>
    <t>In the SE row, the resource increased the output beyond the ramp rate in 00:10.  SCED expected the unit at 80 and the unit ramped up to 90</t>
  </si>
  <si>
    <t>ATM adjusts for resource output</t>
  </si>
  <si>
    <t>The bid in ramp rate of 1 MW/MIN indicates the resource could not have moved that fast</t>
  </si>
  <si>
    <t>ATM adjusts for resource outperforming and the calculation for ATM increases by increasing the envelope range</t>
  </si>
  <si>
    <t>MW/Minute</t>
  </si>
  <si>
    <t>Interval</t>
  </si>
  <si>
    <t>RTSCED Execution</t>
  </si>
  <si>
    <t>RTSCED Approval</t>
  </si>
  <si>
    <t>RTSCED Target Time</t>
  </si>
  <si>
    <t>1</t>
  </si>
  <si>
    <t>2</t>
  </si>
  <si>
    <t>3</t>
  </si>
  <si>
    <t>4</t>
  </si>
  <si>
    <t>5</t>
  </si>
  <si>
    <t>6</t>
  </si>
  <si>
    <t>7</t>
  </si>
  <si>
    <t>8</t>
  </si>
  <si>
    <t>9</t>
  </si>
  <si>
    <t>10</t>
  </si>
  <si>
    <t>11</t>
  </si>
  <si>
    <t>12</t>
  </si>
  <si>
    <t>Key Take Away</t>
  </si>
  <si>
    <t>Delta Actual vs. Tracking Desired</t>
  </si>
  <si>
    <t>Delta Actual vs. Ramp Limit Desired</t>
  </si>
  <si>
    <t>The difference between Power Meter data and Ramp Limit Desired values</t>
  </si>
  <si>
    <t>New metric that accurately measures how closely a resource is following dispatch over time by considering ramping limitations and lmp</t>
  </si>
  <si>
    <t xml:space="preserve">Scenario 2 - Resource Not Moving </t>
  </si>
  <si>
    <t>Scenario 3  - Resource Slighty Moving</t>
  </si>
  <si>
    <t>Scenario 5 - Resource Outperforming and Leading SCED then Lagging SCED</t>
  </si>
  <si>
    <t>Tracking accurately identifies the unit is not follow the SCED signal immediately</t>
  </si>
  <si>
    <t>**Disclaimers</t>
  </si>
  <si>
    <t>Scenario 1 - LMP is oscillating and resource is following the RTSCED Signal</t>
  </si>
  <si>
    <t>Resource is initially sent to Eco Max based on LMP, then at 00:15 resource is sent to Eco Min then back up to Eco Max at 00:25 then back to Eco Min at 00:45</t>
  </si>
  <si>
    <t>Key Take Aways</t>
  </si>
  <si>
    <t>Actual RT MW</t>
  </si>
  <si>
    <t>The resource is made whole to the lesser of Actual RT MW or Desired MW in the Balancing Operating Reserve Credit calculation.</t>
  </si>
  <si>
    <t>Resource is sent to Eco Max based on LMP</t>
  </si>
  <si>
    <t>Resource is slow in following SCED in interval 00:05</t>
  </si>
  <si>
    <t>Tracking Desired will adjust the unit's desired MW based on LMP and ramp and calculate minor deviations</t>
  </si>
  <si>
    <t>The resource not following one interval of the dispatch signal will make the unit fall behind both SCED and the TRLD unless the unit catches up or the SCED signal slows the ramp of the resource or reverses direction.</t>
  </si>
  <si>
    <t>Initially the resource is sent to Eco Max based on LMP</t>
  </si>
  <si>
    <t>Tracking Desired will adjust the resource's desired MW based on LMP and Ramp and identify when the resource is leading or lagging</t>
  </si>
  <si>
    <t>**The Achievable Target MW (ATM) value is hardcoded in the first interval for each example below to provide a starting point for the calculations**</t>
  </si>
  <si>
    <r>
      <t xml:space="preserve">As long as resource output is within the target dispatch envelope, the SCED, Tracking Desired and Ramp Limit Desired will move together.  In this example, the </t>
    </r>
    <r>
      <rPr>
        <sz val="18"/>
        <rFont val="Arial"/>
        <family val="2"/>
      </rPr>
      <t>Tracking Desired does not introduce any differences in the desired MW from the current logic.</t>
    </r>
  </si>
  <si>
    <r>
      <t xml:space="preserve">If the Actual RT MW of the resource is static, the RTSCED Dispatch will be static because the envelope is unable to </t>
    </r>
    <r>
      <rPr>
        <sz val="18"/>
        <rFont val="Arial"/>
        <family val="2"/>
        <scheme val="minor"/>
      </rPr>
      <t xml:space="preserve">follow LMP downward. </t>
    </r>
  </si>
  <si>
    <t>The resource is sent to Eco Max based on LMP then at 00:35 LMP sends the unit down</t>
  </si>
  <si>
    <r>
      <t xml:space="preserve">Tracking Desired will adjust the unit's </t>
    </r>
    <r>
      <rPr>
        <sz val="18"/>
        <rFont val="Arial"/>
        <family val="2"/>
        <scheme val="minor"/>
      </rPr>
      <t xml:space="preserve">desired MW </t>
    </r>
    <r>
      <rPr>
        <sz val="18"/>
        <color theme="1"/>
        <rFont val="Arial"/>
        <family val="2"/>
        <scheme val="minor"/>
      </rPr>
      <t>based on LMP and ramp</t>
    </r>
    <r>
      <rPr>
        <sz val="18"/>
        <color rgb="FF00B050"/>
        <rFont val="Arial"/>
        <family val="2"/>
        <scheme val="minor"/>
      </rPr>
      <t xml:space="preserve"> </t>
    </r>
    <r>
      <rPr>
        <sz val="18"/>
        <rFont val="Arial"/>
        <family val="2"/>
        <scheme val="minor"/>
      </rPr>
      <t xml:space="preserve">(regardless of the unit's output) </t>
    </r>
    <r>
      <rPr>
        <sz val="18"/>
        <color theme="1"/>
        <rFont val="Arial"/>
        <family val="2"/>
        <scheme val="minor"/>
      </rPr>
      <t>and calculate more significant deviatio</t>
    </r>
    <r>
      <rPr>
        <sz val="18"/>
        <rFont val="Arial"/>
        <family val="2"/>
        <scheme val="minor"/>
      </rPr>
      <t>ns as a result</t>
    </r>
  </si>
  <si>
    <r>
      <t xml:space="preserve">The Balancing Operating Reserve Credit calculation will make the unit whole to the lesser of Actual or Desired MW.  The MW value to which the resource is made whole in this example does not change whether Tracking Desired or Ramp Limited Desired is used in this equation, since the two values are equivalent. </t>
    </r>
    <r>
      <rPr>
        <i/>
        <strike/>
        <sz val="18"/>
        <color rgb="FFFF0000"/>
        <rFont val="Arial"/>
        <family val="2"/>
        <scheme val="minor"/>
      </rPr>
      <t/>
    </r>
  </si>
  <si>
    <r>
      <t xml:space="preserve">Resource is not following </t>
    </r>
    <r>
      <rPr>
        <sz val="18"/>
        <rFont val="Arial"/>
        <family val="2"/>
        <scheme val="minor"/>
      </rPr>
      <t>(over generating/leading)</t>
    </r>
    <r>
      <rPr>
        <sz val="18"/>
        <color rgb="FF00B050"/>
        <rFont val="Arial"/>
        <family val="2"/>
        <scheme val="minor"/>
      </rPr>
      <t xml:space="preserve"> </t>
    </r>
    <r>
      <rPr>
        <sz val="18"/>
        <color theme="1"/>
        <rFont val="Arial"/>
        <family val="2"/>
        <scheme val="minor"/>
      </rPr>
      <t xml:space="preserve">in intervals 00:10 through 00:25 and </t>
    </r>
    <r>
      <rPr>
        <sz val="18"/>
        <rFont val="Arial"/>
        <family val="2"/>
        <scheme val="minor"/>
      </rPr>
      <t>is under generating/lagging in intervals</t>
    </r>
    <r>
      <rPr>
        <sz val="18"/>
        <color theme="1"/>
        <rFont val="Arial"/>
        <family val="2"/>
        <scheme val="minor"/>
      </rPr>
      <t xml:space="preserve"> 00:40 through 00:55</t>
    </r>
  </si>
  <si>
    <t>Scenario   - Overperforming</t>
  </si>
  <si>
    <t>Resource catches up to the SCED signal at 00:20</t>
  </si>
  <si>
    <t>Tracking Desired adjusts based on LMP and ramp and matches the SCED MW since the resource is closely following dispatch.</t>
  </si>
  <si>
    <t>Ramp Limit Desired has limited ability to recognize that the resource was not following the dispatch instructions over time.</t>
  </si>
  <si>
    <t xml:space="preserve">At 00:05 resource will be made whole to lesser of Actual Or Desired which is 50 in this example; however at interval 00:50, the resource would be made whole to the actual output of 50 MW if the Tracking Desired is used vs. 40 MW if the Ramp limit Desired is used. This resource would be made whole to more MW and this resource would also accumulate more deviations using the Tracking Desired. 
</t>
  </si>
  <si>
    <r>
      <t xml:space="preserve">Even though the Resource is lagging behind SCED, the Tracking Desired, SCED and RLD all calculate identical results.  </t>
    </r>
    <r>
      <rPr>
        <sz val="18"/>
        <rFont val="Arial"/>
        <family val="2"/>
        <scheme val="minor"/>
      </rPr>
      <t>This is because SCED will dispatch the unit from the prior dispatch signal, rather than from the SE MW, unless the resource is significantly deviating.</t>
    </r>
  </si>
  <si>
    <t>Resource is significantly overperforming</t>
  </si>
  <si>
    <t xml:space="preserve">When the resource is leading SCED, the Tracking Desired, SCED and RLD all calculate different results because the SCED envelope adjusts for the unit's overperformance and the Tracking Desired does not.  </t>
  </si>
  <si>
    <t>The Balancing Operating Reserve Credit calculation will make the unit whole to the lesser of Actual or Desired MW.  Interval 00:05 the resource would be made whole to 60 MW if using Tracking Desired vs 75 MW if using Ramp Limit Desired is used.  The MW value to which the resource is made whole in this example will be different because the Tracking and Ramp Limit Desired calculations are different.  The resource will be made whole to less mw than today if using Tracking Desired and this resource would accumulate deviations using Tracking Desired.</t>
  </si>
  <si>
    <t xml:space="preserve">The Balancing Operating Reserve Credit calculation will make the unit whole to the lesser of Actual or Desired MW.   Interval 00:10 the resource would be made whole to 85 MW if the Tracking Desired is used vs 90 MW if the Ramp Limit Desired is used.  </t>
  </si>
  <si>
    <t>All calculations are found in M28/M11.  This spreadsheet is to provide examples only and should not be relied upon for any actual PJM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</si>
</sst>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_);[Red]\(&quot;$&quot;#,##0\)"/>
    <numFmt numFmtId="42" formatCode="_(&quot;$&quot;* #,##0_);_(&quot;$&quot;* \(#,##0\);_(&quot;$&quot;* &quot;-&quot;_);_(@_)"/>
  </numFmts>
  <fonts count="17" x14ac:knownFonts="1">
    <font>
      <sz val="11"/>
      <color theme="1"/>
      <name val="Arial"/>
      <family val="2"/>
      <scheme val="minor"/>
    </font>
    <font>
      <sz val="18"/>
      <color theme="1"/>
      <name val="Arial"/>
      <family val="2"/>
      <scheme val="minor"/>
    </font>
    <font>
      <b/>
      <sz val="20"/>
      <color theme="1"/>
      <name val="Arial"/>
      <family val="2"/>
      <scheme val="minor"/>
    </font>
    <font>
      <b/>
      <sz val="18"/>
      <color theme="1"/>
      <name val="Arial"/>
      <family val="2"/>
      <scheme val="minor"/>
    </font>
    <font>
      <sz val="16"/>
      <color theme="1"/>
      <name val="Arial"/>
      <family val="2"/>
      <scheme val="minor"/>
    </font>
    <font>
      <b/>
      <sz val="14"/>
      <color theme="1"/>
      <name val="Arial"/>
      <family val="2"/>
      <scheme val="minor"/>
    </font>
    <font>
      <sz val="18"/>
      <color rgb="FFFF0000"/>
      <name val="Arial"/>
      <family val="2"/>
      <scheme val="minor"/>
    </font>
    <font>
      <sz val="18"/>
      <name val="Arial"/>
      <family val="2"/>
      <scheme val="minor"/>
    </font>
    <font>
      <sz val="11"/>
      <color rgb="FFFF0000"/>
      <name val="Arial"/>
      <family val="2"/>
      <scheme val="minor"/>
    </font>
    <font>
      <i/>
      <sz val="11"/>
      <color rgb="FFFF0000"/>
      <name val="Arial"/>
      <family val="2"/>
      <scheme val="minor"/>
    </font>
    <font>
      <sz val="20"/>
      <color theme="1"/>
      <name val="Arial"/>
      <family val="2"/>
      <scheme val="minor"/>
    </font>
    <font>
      <sz val="14"/>
      <color rgb="FFFF0000"/>
      <name val="Arial"/>
      <family val="2"/>
      <scheme val="minor"/>
    </font>
    <font>
      <sz val="18"/>
      <color theme="1"/>
      <name val="Arial"/>
      <family val="2"/>
    </font>
    <font>
      <sz val="18"/>
      <color rgb="FF00B050"/>
      <name val="Arial"/>
      <family val="2"/>
      <scheme val="minor"/>
    </font>
    <font>
      <i/>
      <strike/>
      <sz val="18"/>
      <color rgb="FFFF0000"/>
      <name val="Arial"/>
      <family val="2"/>
      <scheme val="minor"/>
    </font>
    <font>
      <sz val="11"/>
      <name val="Arial"/>
      <family val="2"/>
      <scheme val="minor"/>
    </font>
    <font>
      <sz val="18"/>
      <name val="Arial"/>
      <family val="2"/>
    </font>
  </fonts>
  <fills count="9">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4" tint="0.39997558519241921"/>
        <bgColor indexed="64"/>
      </patternFill>
    </fill>
    <fill>
      <patternFill patternType="solid">
        <fgColor rgb="FF00B0F0"/>
        <bgColor indexed="64"/>
      </patternFill>
    </fill>
    <fill>
      <patternFill patternType="solid">
        <fgColor theme="7" tint="0.39997558519241921"/>
        <bgColor indexed="64"/>
      </patternFill>
    </fill>
  </fills>
  <borders count="6">
    <border>
      <left/>
      <right/>
      <top/>
      <bottom/>
      <diagonal/>
    </border>
    <border>
      <left style="medium">
        <color auto="1"/>
      </left>
      <right style="medium">
        <color auto="1"/>
      </right>
      <top style="medium">
        <color auto="1"/>
      </top>
      <bottom style="medium">
        <color auto="1"/>
      </bottom>
      <diagonal/>
    </border>
    <border>
      <left style="thin">
        <color theme="4" tint="0.39997558519241921"/>
      </left>
      <right/>
      <top style="thin">
        <color theme="4" tint="0.39997558519241921"/>
      </top>
      <bottom style="thin">
        <color theme="4" tint="0.39997558519241921"/>
      </bottom>
      <diagonal/>
    </border>
    <border>
      <left style="thin">
        <color theme="4" tint="0.39997558519241921"/>
      </left>
      <right/>
      <top style="thin">
        <color theme="4" tint="0.39997558519241921"/>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106">
    <xf numFmtId="0" fontId="0" fillId="0" borderId="0" xfId="0"/>
    <xf numFmtId="0" fontId="1" fillId="0" borderId="0" xfId="0" applyFont="1" applyAlignment="1">
      <alignment horizontal="center"/>
    </xf>
    <xf numFmtId="1" fontId="1" fillId="0" borderId="0" xfId="0" applyNumberFormat="1" applyFont="1" applyAlignment="1">
      <alignment horizontal="center"/>
    </xf>
    <xf numFmtId="42" fontId="1" fillId="0" borderId="0" xfId="0" applyNumberFormat="1" applyFont="1" applyAlignment="1">
      <alignment horizontal="center"/>
    </xf>
    <xf numFmtId="0" fontId="1" fillId="0" borderId="0" xfId="0" applyFont="1" applyFill="1" applyAlignment="1">
      <alignment horizontal="center"/>
    </xf>
    <xf numFmtId="0" fontId="1" fillId="0" borderId="2" xfId="0" applyFont="1" applyFill="1" applyBorder="1" applyAlignment="1">
      <alignment horizontal="center"/>
    </xf>
    <xf numFmtId="0" fontId="1" fillId="0" borderId="0" xfId="0" applyFont="1" applyFill="1" applyBorder="1" applyAlignment="1">
      <alignment horizontal="center"/>
    </xf>
    <xf numFmtId="1" fontId="1" fillId="0" borderId="0" xfId="0" applyNumberFormat="1" applyFont="1" applyFill="1" applyBorder="1" applyAlignment="1">
      <alignment horizontal="center"/>
    </xf>
    <xf numFmtId="6" fontId="1" fillId="0" borderId="0" xfId="0" applyNumberFormat="1" applyFont="1" applyFill="1" applyAlignment="1">
      <alignment horizontal="center"/>
    </xf>
    <xf numFmtId="0" fontId="1" fillId="2" borderId="0" xfId="0" applyFont="1" applyFill="1" applyAlignment="1">
      <alignment horizontal="center"/>
    </xf>
    <xf numFmtId="0" fontId="4" fillId="0" borderId="0" xfId="0" applyFont="1" applyAlignment="1">
      <alignment horizontal="center"/>
    </xf>
    <xf numFmtId="20" fontId="4" fillId="0" borderId="0" xfId="0" applyNumberFormat="1" applyFont="1" applyAlignment="1">
      <alignment horizontal="center"/>
    </xf>
    <xf numFmtId="1" fontId="1" fillId="2" borderId="0" xfId="0" applyNumberFormat="1" applyFont="1" applyFill="1" applyAlignment="1">
      <alignment horizontal="center"/>
    </xf>
    <xf numFmtId="0" fontId="0" fillId="0" borderId="0" xfId="0" applyFill="1"/>
    <xf numFmtId="6" fontId="6" fillId="0" borderId="0" xfId="0" applyNumberFormat="1" applyFont="1" applyFill="1" applyAlignment="1">
      <alignment horizontal="center"/>
    </xf>
    <xf numFmtId="1" fontId="1" fillId="0" borderId="0" xfId="0" applyNumberFormat="1" applyFont="1" applyFill="1" applyAlignment="1">
      <alignment horizontal="center"/>
    </xf>
    <xf numFmtId="0" fontId="1" fillId="0" borderId="2" xfId="0" applyFont="1" applyBorder="1" applyAlignment="1">
      <alignment horizontal="center"/>
    </xf>
    <xf numFmtId="0" fontId="3" fillId="0" borderId="0" xfId="0" applyFont="1" applyBorder="1"/>
    <xf numFmtId="0" fontId="0" fillId="0" borderId="0" xfId="0" applyAlignment="1">
      <alignment horizontal="center"/>
    </xf>
    <xf numFmtId="0" fontId="1" fillId="0" borderId="0" xfId="0" applyFont="1" applyBorder="1" applyAlignment="1">
      <alignment horizontal="center"/>
    </xf>
    <xf numFmtId="0" fontId="1" fillId="0" borderId="0" xfId="0" applyFont="1" applyAlignment="1">
      <alignment wrapText="1"/>
    </xf>
    <xf numFmtId="6" fontId="7" fillId="0" borderId="0" xfId="0" applyNumberFormat="1" applyFont="1" applyFill="1" applyAlignment="1">
      <alignment horizontal="center"/>
    </xf>
    <xf numFmtId="0" fontId="3" fillId="0" borderId="1" xfId="0" applyFont="1" applyBorder="1" applyAlignment="1">
      <alignment horizontal="center"/>
    </xf>
    <xf numFmtId="0" fontId="1" fillId="0" borderId="1" xfId="0" applyFont="1" applyBorder="1" applyAlignment="1">
      <alignment horizontal="center"/>
    </xf>
    <xf numFmtId="6" fontId="1" fillId="0" borderId="1" xfId="0" applyNumberFormat="1" applyFont="1" applyBorder="1" applyAlignment="1">
      <alignment horizontal="center"/>
    </xf>
    <xf numFmtId="0" fontId="8" fillId="0" borderId="0" xfId="0" applyFont="1"/>
    <xf numFmtId="0" fontId="1" fillId="0" borderId="0" xfId="0" applyFont="1" applyAlignment="1">
      <alignment horizontal="center" wrapText="1"/>
    </xf>
    <xf numFmtId="0" fontId="0" fillId="0" borderId="0" xfId="0" applyAlignment="1">
      <alignment wrapText="1"/>
    </xf>
    <xf numFmtId="0" fontId="1" fillId="0" borderId="3" xfId="0" applyFont="1" applyBorder="1" applyAlignment="1">
      <alignment horizontal="center"/>
    </xf>
    <xf numFmtId="0" fontId="5" fillId="0" borderId="0" xfId="0" applyFont="1" applyAlignment="1">
      <alignment horizontal="left" wrapText="1"/>
    </xf>
    <xf numFmtId="0" fontId="2" fillId="4" borderId="0" xfId="0" applyFont="1" applyFill="1" applyBorder="1"/>
    <xf numFmtId="0" fontId="0" fillId="4" borderId="0" xfId="0" applyFill="1"/>
    <xf numFmtId="0" fontId="1" fillId="4" borderId="0" xfId="0" applyFont="1" applyFill="1"/>
    <xf numFmtId="0" fontId="0" fillId="3" borderId="0" xfId="0" applyFill="1" applyAlignment="1">
      <alignment wrapText="1"/>
    </xf>
    <xf numFmtId="0" fontId="0" fillId="3" borderId="0" xfId="0" applyFill="1" applyAlignment="1">
      <alignment horizontal="center"/>
    </xf>
    <xf numFmtId="0" fontId="2" fillId="3" borderId="0" xfId="0" applyFont="1" applyFill="1"/>
    <xf numFmtId="0" fontId="0" fillId="0" borderId="0" xfId="0" applyFill="1" applyBorder="1"/>
    <xf numFmtId="0" fontId="4" fillId="0" borderId="0" xfId="0" applyFont="1" applyFill="1" applyBorder="1" applyAlignment="1">
      <alignment horizontal="center"/>
    </xf>
    <xf numFmtId="6" fontId="1" fillId="0" borderId="0" xfId="0" applyNumberFormat="1" applyFont="1" applyFill="1" applyBorder="1" applyAlignment="1">
      <alignment horizontal="center"/>
    </xf>
    <xf numFmtId="6" fontId="6" fillId="0" borderId="0" xfId="0" applyNumberFormat="1" applyFont="1" applyFill="1" applyBorder="1" applyAlignment="1">
      <alignment horizontal="center"/>
    </xf>
    <xf numFmtId="0" fontId="2" fillId="5" borderId="0" xfId="0" applyFont="1" applyFill="1"/>
    <xf numFmtId="0" fontId="0" fillId="5" borderId="0" xfId="0" applyFill="1" applyAlignment="1">
      <alignment horizontal="center"/>
    </xf>
    <xf numFmtId="42" fontId="6" fillId="0" borderId="0" xfId="0" applyNumberFormat="1" applyFont="1" applyAlignment="1">
      <alignment horizontal="center"/>
    </xf>
    <xf numFmtId="0" fontId="9" fillId="0" borderId="0" xfId="0" applyFont="1"/>
    <xf numFmtId="21" fontId="0" fillId="0" borderId="0" xfId="0" applyNumberFormat="1"/>
    <xf numFmtId="0" fontId="10" fillId="0" borderId="0" xfId="0" applyFont="1" applyAlignment="1">
      <alignment horizontal="center"/>
    </xf>
    <xf numFmtId="20" fontId="10" fillId="0" borderId="0" xfId="0" applyNumberFormat="1" applyFont="1" applyAlignment="1">
      <alignment horizontal="center"/>
    </xf>
    <xf numFmtId="0" fontId="1" fillId="0" borderId="0" xfId="0" applyFont="1" applyAlignment="1">
      <alignment horizontal="left"/>
    </xf>
    <xf numFmtId="0" fontId="0" fillId="6" borderId="0" xfId="0" applyFont="1" applyFill="1"/>
    <xf numFmtId="0" fontId="11" fillId="0" borderId="0" xfId="0" applyFont="1"/>
    <xf numFmtId="0" fontId="1" fillId="0" borderId="0" xfId="0" applyFont="1" applyBorder="1" applyAlignment="1">
      <alignment horizontal="center" wrapText="1"/>
    </xf>
    <xf numFmtId="0" fontId="3" fillId="5" borderId="0" xfId="0" quotePrefix="1" applyFont="1" applyFill="1" applyBorder="1" applyAlignment="1">
      <alignment horizontal="left"/>
    </xf>
    <xf numFmtId="0" fontId="0" fillId="5" borderId="0" xfId="0" applyFill="1"/>
    <xf numFmtId="0" fontId="3" fillId="3" borderId="0" xfId="0" quotePrefix="1" applyFont="1" applyFill="1" applyBorder="1" applyAlignment="1">
      <alignment horizontal="left"/>
    </xf>
    <xf numFmtId="1" fontId="1" fillId="3" borderId="0" xfId="0" applyNumberFormat="1" applyFont="1" applyFill="1" applyAlignment="1">
      <alignment horizontal="center"/>
    </xf>
    <xf numFmtId="0" fontId="1" fillId="0" borderId="0" xfId="0" applyFont="1"/>
    <xf numFmtId="0" fontId="0" fillId="7" borderId="0" xfId="0" applyFill="1"/>
    <xf numFmtId="0" fontId="1" fillId="7" borderId="0" xfId="0" applyFont="1" applyFill="1"/>
    <xf numFmtId="0" fontId="3" fillId="8" borderId="0" xfId="0" applyFont="1" applyFill="1" applyAlignment="1">
      <alignment horizontal="left"/>
    </xf>
    <xf numFmtId="0" fontId="1" fillId="8" borderId="0" xfId="0" applyFont="1" applyFill="1" applyBorder="1" applyAlignment="1">
      <alignment horizontal="center"/>
    </xf>
    <xf numFmtId="0" fontId="1" fillId="8" borderId="0" xfId="0" applyFont="1" applyFill="1" applyAlignment="1">
      <alignment horizontal="center"/>
    </xf>
    <xf numFmtId="0" fontId="0" fillId="8" borderId="0" xfId="0" applyFill="1" applyAlignment="1">
      <alignment horizontal="center"/>
    </xf>
    <xf numFmtId="0" fontId="3" fillId="8" borderId="0" xfId="0" quotePrefix="1" applyFont="1" applyFill="1" applyBorder="1" applyAlignment="1">
      <alignment horizontal="left"/>
    </xf>
    <xf numFmtId="1" fontId="1" fillId="8" borderId="0" xfId="0" applyNumberFormat="1" applyFont="1" applyFill="1" applyAlignment="1">
      <alignment horizontal="center"/>
    </xf>
    <xf numFmtId="0" fontId="3" fillId="7" borderId="0" xfId="0" applyFont="1" applyFill="1" applyAlignment="1">
      <alignment horizontal="left"/>
    </xf>
    <xf numFmtId="0" fontId="1" fillId="7" borderId="0" xfId="0" applyFont="1" applyFill="1" applyBorder="1" applyAlignment="1">
      <alignment horizontal="center"/>
    </xf>
    <xf numFmtId="0" fontId="3" fillId="7" borderId="0" xfId="0" quotePrefix="1" applyFont="1" applyFill="1" applyBorder="1" applyAlignment="1">
      <alignment horizontal="left"/>
    </xf>
    <xf numFmtId="0" fontId="0" fillId="4" borderId="0" xfId="0" applyFill="1" applyAlignment="1">
      <alignment wrapText="1"/>
    </xf>
    <xf numFmtId="0" fontId="1" fillId="0" borderId="0" xfId="0" applyFont="1" applyAlignment="1"/>
    <xf numFmtId="1" fontId="1" fillId="4" borderId="0" xfId="0" applyNumberFormat="1" applyFont="1" applyFill="1" applyAlignment="1">
      <alignment horizontal="center"/>
    </xf>
    <xf numFmtId="0" fontId="3" fillId="4" borderId="0" xfId="0" quotePrefix="1" applyFont="1" applyFill="1" applyBorder="1" applyAlignment="1">
      <alignment horizontal="left" vertical="top"/>
    </xf>
    <xf numFmtId="0" fontId="7" fillId="0" borderId="0" xfId="0" applyFont="1" applyFill="1" applyAlignment="1">
      <alignment wrapText="1"/>
    </xf>
    <xf numFmtId="0" fontId="15" fillId="0" borderId="0" xfId="0" applyFont="1" applyFill="1" applyAlignment="1">
      <alignment wrapText="1"/>
    </xf>
    <xf numFmtId="0" fontId="1" fillId="3" borderId="0" xfId="0" applyFont="1" applyFill="1" applyAlignment="1"/>
    <xf numFmtId="0" fontId="0" fillId="3" borderId="0" xfId="0" applyFill="1" applyAlignment="1"/>
    <xf numFmtId="0" fontId="1" fillId="4" borderId="0" xfId="0" applyFont="1" applyFill="1" applyAlignment="1">
      <alignment wrapText="1"/>
    </xf>
    <xf numFmtId="0" fontId="0" fillId="0" borderId="0" xfId="0" applyAlignment="1">
      <alignment wrapText="1"/>
    </xf>
    <xf numFmtId="0" fontId="7" fillId="3" borderId="0" xfId="0" applyFont="1" applyFill="1" applyAlignment="1">
      <alignment wrapText="1"/>
    </xf>
    <xf numFmtId="0" fontId="15" fillId="0" borderId="0" xfId="0" applyFont="1" applyAlignment="1">
      <alignment wrapText="1"/>
    </xf>
    <xf numFmtId="0" fontId="1" fillId="3" borderId="0" xfId="0" applyFont="1" applyFill="1" applyAlignment="1">
      <alignment horizontal="left" wrapText="1"/>
    </xf>
    <xf numFmtId="0" fontId="0" fillId="0" borderId="0" xfId="0" applyFont="1" applyAlignment="1">
      <alignment horizontal="left" wrapText="1"/>
    </xf>
    <xf numFmtId="0" fontId="1" fillId="8" borderId="0" xfId="0" applyFont="1" applyFill="1" applyAlignment="1">
      <alignment horizontal="left" wrapText="1"/>
    </xf>
    <xf numFmtId="0" fontId="1" fillId="3" borderId="0" xfId="0" applyFont="1" applyFill="1" applyAlignment="1">
      <alignment wrapText="1"/>
    </xf>
    <xf numFmtId="0" fontId="0" fillId="3" borderId="0" xfId="0" applyFill="1" applyAlignment="1">
      <alignment wrapText="1"/>
    </xf>
    <xf numFmtId="0" fontId="1" fillId="8" borderId="0" xfId="0" applyFont="1" applyFill="1" applyAlignment="1">
      <alignment wrapText="1"/>
    </xf>
    <xf numFmtId="0" fontId="0" fillId="8" borderId="0" xfId="0" applyFill="1" applyAlignment="1">
      <alignment wrapText="1"/>
    </xf>
    <xf numFmtId="0" fontId="7" fillId="8" borderId="0" xfId="0" applyFont="1" applyFill="1" applyAlignment="1">
      <alignment wrapText="1"/>
    </xf>
    <xf numFmtId="0" fontId="15" fillId="8" borderId="0" xfId="0" applyFont="1" applyFill="1" applyAlignment="1">
      <alignment wrapText="1"/>
    </xf>
    <xf numFmtId="0" fontId="1" fillId="7" borderId="0" xfId="0" applyFont="1" applyFill="1" applyAlignment="1">
      <alignment horizontal="left"/>
    </xf>
    <xf numFmtId="0" fontId="1" fillId="7" borderId="0" xfId="0" applyFont="1" applyFill="1" applyAlignment="1"/>
    <xf numFmtId="0" fontId="0" fillId="0" borderId="0" xfId="0" applyAlignment="1"/>
    <xf numFmtId="0" fontId="1" fillId="7" borderId="0" xfId="0" applyFont="1" applyFill="1" applyAlignment="1">
      <alignment horizontal="left" wrapText="1"/>
    </xf>
    <xf numFmtId="0" fontId="1" fillId="7" borderId="0" xfId="0" applyFont="1" applyFill="1" applyAlignment="1">
      <alignment wrapText="1"/>
    </xf>
    <xf numFmtId="0" fontId="7" fillId="7" borderId="0" xfId="0" applyFont="1" applyFill="1" applyAlignment="1">
      <alignment horizontal="left" wrapText="1"/>
    </xf>
    <xf numFmtId="0" fontId="15" fillId="7" borderId="0" xfId="0" applyFont="1" applyFill="1" applyAlignment="1">
      <alignment wrapText="1"/>
    </xf>
    <xf numFmtId="0" fontId="3" fillId="0" borderId="4" xfId="0" applyFont="1" applyBorder="1" applyAlignment="1">
      <alignment horizontal="right"/>
    </xf>
    <xf numFmtId="0" fontId="0" fillId="0" borderId="5" xfId="0" applyBorder="1" applyAlignment="1">
      <alignment horizontal="right"/>
    </xf>
    <xf numFmtId="0" fontId="1" fillId="0" borderId="4" xfId="0" applyFont="1" applyBorder="1" applyAlignment="1">
      <alignment horizontal="right"/>
    </xf>
    <xf numFmtId="0" fontId="1" fillId="4" borderId="0" xfId="0" applyFont="1" applyFill="1" applyAlignment="1">
      <alignment horizontal="left" vertical="top" wrapText="1"/>
    </xf>
    <xf numFmtId="0" fontId="1" fillId="4" borderId="0" xfId="0" applyFont="1" applyFill="1" applyAlignment="1">
      <alignment horizontal="left" wrapText="1"/>
    </xf>
    <xf numFmtId="0" fontId="7" fillId="5" borderId="0" xfId="0" applyFont="1" applyFill="1" applyAlignment="1">
      <alignment wrapText="1"/>
    </xf>
    <xf numFmtId="0" fontId="1" fillId="5" borderId="0" xfId="0" applyFont="1" applyFill="1" applyAlignment="1">
      <alignment wrapText="1"/>
    </xf>
    <xf numFmtId="0" fontId="12" fillId="5" borderId="0" xfId="0" applyFont="1" applyFill="1" applyAlignment="1">
      <alignment wrapText="1"/>
    </xf>
    <xf numFmtId="0" fontId="0" fillId="5" borderId="0" xfId="0" applyFont="1" applyFill="1" applyAlignment="1">
      <alignment wrapText="1"/>
    </xf>
    <xf numFmtId="0" fontId="1" fillId="8" borderId="0" xfId="0" applyFont="1" applyFill="1" applyAlignment="1">
      <alignment horizontal="left"/>
    </xf>
    <xf numFmtId="0" fontId="1" fillId="8" borderId="0" xfId="0" applyFont="1" applyFill="1" applyAlignment="1"/>
  </cellXfs>
  <cellStyles count="1">
    <cellStyle name="Normal" xfId="0" builtinId="0"/>
  </cellStyles>
  <dxfs count="94">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20"/>
        <color theme="1"/>
        <name val="Arial"/>
        <scheme val="minor"/>
      </font>
      <alignment horizontal="center" vertical="bottom" textRotation="0" wrapText="0" indent="0" justifyLastLine="0" shrinkToFit="0" readingOrder="0"/>
    </dxf>
    <dxf>
      <font>
        <strike val="0"/>
        <outline val="0"/>
        <shadow val="0"/>
        <u val="none"/>
        <vertAlign val="baseline"/>
        <sz val="20"/>
        <color theme="1"/>
        <name val="Arial"/>
        <scheme val="minor"/>
      </font>
      <alignment horizontal="center" vertical="bottom" textRotation="0" wrapText="0" indent="0" justifyLastLine="0" shrinkToFit="0" readingOrder="0"/>
    </dxf>
    <dxf>
      <font>
        <strike val="0"/>
        <outline val="0"/>
        <shadow val="0"/>
        <u val="none"/>
        <vertAlign val="baseline"/>
        <sz val="20"/>
        <color theme="1"/>
        <name val="Arial"/>
        <scheme val="minor"/>
      </font>
      <alignment horizontal="center" vertical="bottom" textRotation="0" wrapText="0" indent="0" justifyLastLine="0" shrinkToFit="0" readingOrder="0"/>
    </dxf>
    <dxf>
      <font>
        <strike val="0"/>
        <outline val="0"/>
        <shadow val="0"/>
        <u val="none"/>
        <vertAlign val="baseline"/>
        <sz val="18"/>
        <color theme="1"/>
        <name val="Arial"/>
        <scheme val="minor"/>
      </font>
      <alignment horizontal="general" vertical="bottom" textRotation="0" wrapText="1" indent="0" justifyLastLine="0" shrinkToFit="0" readingOrder="0"/>
    </dxf>
    <dxf>
      <font>
        <strike val="0"/>
        <outline val="0"/>
        <shadow val="0"/>
        <u val="none"/>
        <vertAlign val="baseline"/>
        <sz val="18"/>
        <color theme="1"/>
        <name val="Arial"/>
        <scheme val="minor"/>
      </font>
      <alignment horizontal="general" vertical="bottom" textRotation="0" wrapText="1" indent="0" justifyLastLine="0" shrinkToFit="0" readingOrder="0"/>
    </dxf>
    <dxf>
      <font>
        <strike val="0"/>
        <outline val="0"/>
        <shadow val="0"/>
        <u val="none"/>
        <vertAlign val="baseline"/>
        <sz val="18"/>
        <color theme="1"/>
        <name val="Arial"/>
        <scheme val="minor"/>
      </font>
      <alignment horizontal="general" vertical="bottom" textRotation="0" wrapText="1" indent="0" justifyLastLine="0" shrinkToFit="0" readingOrder="0"/>
    </dxf>
    <dxf>
      <font>
        <strike val="0"/>
        <outline val="0"/>
        <shadow val="0"/>
        <u val="none"/>
        <vertAlign val="baseline"/>
        <sz val="11"/>
        <color theme="1"/>
        <name val="Arial"/>
        <scheme val="minor"/>
      </font>
      <fill>
        <patternFill patternType="solid">
          <fgColor indexed="64"/>
          <bgColor theme="4" tint="0.39997558519241921"/>
        </patternFill>
      </fill>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Arial"/>
        <scheme val="minor"/>
      </font>
      <numFmt numFmtId="164" formatCode="hh:mm"/>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font>
        <strike val="0"/>
        <outline val="0"/>
        <shadow val="0"/>
        <u val="none"/>
        <vertAlign val="baseline"/>
        <sz val="18"/>
        <color theme="1"/>
        <name val="Arial"/>
        <scheme val="minor"/>
      </font>
      <numFmt numFmtId="1"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strike val="0"/>
        <outline val="0"/>
        <shadow val="0"/>
        <u val="none"/>
        <vertAlign val="baseline"/>
        <sz val="16"/>
        <color theme="1"/>
        <name val="Arial"/>
        <scheme val="minor"/>
      </font>
      <numFmt numFmtId="164" formatCode="hh:mm"/>
      <alignment horizontal="center"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11</xdr:row>
      <xdr:rowOff>129117</xdr:rowOff>
    </xdr:from>
    <xdr:to>
      <xdr:col>14</xdr:col>
      <xdr:colOff>1970068</xdr:colOff>
      <xdr:row>14</xdr:row>
      <xdr:rowOff>101600</xdr:rowOff>
    </xdr:to>
    <xdr:pic>
      <xdr:nvPicPr>
        <xdr:cNvPr id="2" name="Picture 1"/>
        <xdr:cNvPicPr>
          <a:picLocks noChangeAspect="1"/>
        </xdr:cNvPicPr>
      </xdr:nvPicPr>
      <xdr:blipFill>
        <a:blip xmlns:r="http://schemas.openxmlformats.org/officeDocument/2006/relationships" r:embed="rId1"/>
        <a:stretch>
          <a:fillRect/>
        </a:stretch>
      </xdr:blipFill>
      <xdr:spPr>
        <a:xfrm>
          <a:off x="0" y="2912534"/>
          <a:ext cx="14130318" cy="861483"/>
        </a:xfrm>
        <a:prstGeom prst="rect">
          <a:avLst/>
        </a:prstGeom>
      </xdr:spPr>
    </xdr:pic>
    <xdr:clientData/>
  </xdr:twoCellAnchor>
</xdr:wsDr>
</file>

<file path=xl/tables/table1.xml><?xml version="1.0" encoding="utf-8"?>
<table xmlns="http://schemas.openxmlformats.org/spreadsheetml/2006/main" id="2" name="Table2" displayName="Table2" ref="A44:M60" totalsRowShown="0" headerRowDxfId="93" dataDxfId="92">
  <tableColumns count="13">
    <tableColumn id="1" name="Measure" dataDxfId="91"/>
    <tableColumn id="2" name="00:00" dataDxfId="90"/>
    <tableColumn id="3" name="00:05" dataDxfId="89"/>
    <tableColumn id="4" name="00:10" dataDxfId="88"/>
    <tableColumn id="5" name="00:15" dataDxfId="87"/>
    <tableColumn id="6" name="00:20" dataDxfId="86"/>
    <tableColumn id="7" name="00:25" dataDxfId="85"/>
    <tableColumn id="8" name="00:30" dataDxfId="84"/>
    <tableColumn id="9" name="00:35" dataDxfId="83"/>
    <tableColumn id="10" name="00:40" dataDxfId="82"/>
    <tableColumn id="11" name="00:45" dataDxfId="81"/>
    <tableColumn id="12" name="00:50" dataDxfId="80"/>
    <tableColumn id="13" name="00:55" dataDxfId="79"/>
  </tableColumns>
  <tableStyleInfo name="TableStyleMedium2" showFirstColumn="0" showLastColumn="0" showRowStripes="1" showColumnStripes="0"/>
</table>
</file>

<file path=xl/tables/table2.xml><?xml version="1.0" encoding="utf-8"?>
<table xmlns="http://schemas.openxmlformats.org/spreadsheetml/2006/main" id="15" name="Table2141516" displayName="Table2141516" ref="A124:M139" totalsRowShown="0" headerRowDxfId="78" dataDxfId="77">
  <tableColumns count="13">
    <tableColumn id="1" name="Measure" dataDxfId="76"/>
    <tableColumn id="2" name="00:00" dataDxfId="75"/>
    <tableColumn id="3" name="00:05" dataDxfId="74"/>
    <tableColumn id="4" name="00:10" dataDxfId="73"/>
    <tableColumn id="5" name="00:15" dataDxfId="72"/>
    <tableColumn id="6" name="00:20" dataDxfId="71"/>
    <tableColumn id="7" name="00:25" dataDxfId="70"/>
    <tableColumn id="8" name="00:30" dataDxfId="69"/>
    <tableColumn id="9" name="00:35" dataDxfId="68"/>
    <tableColumn id="10" name="00:40" dataDxfId="67"/>
    <tableColumn id="11" name="00:45" dataDxfId="66"/>
    <tableColumn id="12" name="00:50" dataDxfId="65"/>
    <tableColumn id="13" name="00:55" dataDxfId="64"/>
  </tableColumns>
  <tableStyleInfo name="TableStyleMedium2" showFirstColumn="0" showLastColumn="0" showRowStripes="1" showColumnStripes="0"/>
</table>
</file>

<file path=xl/tables/table3.xml><?xml version="1.0" encoding="utf-8"?>
<table xmlns="http://schemas.openxmlformats.org/spreadsheetml/2006/main" id="16" name="Table214151617" displayName="Table214151617" ref="A22:M37" totalsRowShown="0" headerRowDxfId="63" dataDxfId="62">
  <tableColumns count="13">
    <tableColumn id="1" name="Measure" dataDxfId="61"/>
    <tableColumn id="2" name="00:00" dataDxfId="60"/>
    <tableColumn id="3" name="00:05" dataDxfId="59"/>
    <tableColumn id="4" name="00:10" dataDxfId="58"/>
    <tableColumn id="5" name="00:15" dataDxfId="57"/>
    <tableColumn id="6" name="00:20" dataDxfId="56"/>
    <tableColumn id="7" name="00:25" dataDxfId="55"/>
    <tableColumn id="8" name="00:30" dataDxfId="54"/>
    <tableColumn id="9" name="00:35" dataDxfId="53"/>
    <tableColumn id="10" name="00:40" dataDxfId="52"/>
    <tableColumn id="11" name="00:45" dataDxfId="51"/>
    <tableColumn id="12" name="00:50" dataDxfId="50"/>
    <tableColumn id="13" name="00:55" dataDxfId="49"/>
  </tableColumns>
  <tableStyleInfo name="TableStyleMedium2" showFirstColumn="0" showLastColumn="0" showRowStripes="1" showColumnStripes="0"/>
</table>
</file>

<file path=xl/tables/table4.xml><?xml version="1.0" encoding="utf-8"?>
<table xmlns="http://schemas.openxmlformats.org/spreadsheetml/2006/main" id="3" name="Table214154" displayName="Table214154" ref="A70:M85" totalsRowShown="0" headerRowDxfId="48" dataDxfId="47">
  <tableColumns count="13">
    <tableColumn id="1" name="Measure" dataDxfId="46"/>
    <tableColumn id="2" name="00:00" dataDxfId="45"/>
    <tableColumn id="3" name="00:05" dataDxfId="44"/>
    <tableColumn id="4" name="00:10" dataDxfId="43"/>
    <tableColumn id="5" name="00:15" dataDxfId="42"/>
    <tableColumn id="6" name="00:20" dataDxfId="41"/>
    <tableColumn id="7" name="00:25" dataDxfId="40"/>
    <tableColumn id="8" name="00:30" dataDxfId="39"/>
    <tableColumn id="9" name="00:35" dataDxfId="38"/>
    <tableColumn id="10" name="00:40" dataDxfId="37"/>
    <tableColumn id="11" name="00:45" dataDxfId="36"/>
    <tableColumn id="12" name="00:50" dataDxfId="35"/>
    <tableColumn id="13" name="00:55" dataDxfId="34"/>
  </tableColumns>
  <tableStyleInfo name="TableStyleMedium2" showFirstColumn="0" showLastColumn="0" showRowStripes="1" showColumnStripes="0"/>
</table>
</file>

<file path=xl/tables/table5.xml><?xml version="1.0" encoding="utf-8"?>
<table xmlns="http://schemas.openxmlformats.org/spreadsheetml/2006/main" id="4" name="Table214155" displayName="Table214155" ref="A95:M110" totalsRowShown="0" headerRowDxfId="33" dataDxfId="32">
  <tableColumns count="13">
    <tableColumn id="1" name="Measure" dataDxfId="31"/>
    <tableColumn id="2" name="00:00" dataDxfId="30"/>
    <tableColumn id="3" name="00:05" dataDxfId="29"/>
    <tableColumn id="4" name="00:10" dataDxfId="28"/>
    <tableColumn id="5" name="00:15" dataDxfId="27"/>
    <tableColumn id="6" name="00:20" dataDxfId="26"/>
    <tableColumn id="7" name="00:25" dataDxfId="25"/>
    <tableColumn id="8" name="00:30" dataDxfId="24"/>
    <tableColumn id="9" name="00:35" dataDxfId="23"/>
    <tableColumn id="10" name="00:40" dataDxfId="22"/>
    <tableColumn id="11" name="00:45" dataDxfId="21"/>
    <tableColumn id="12" name="00:50" dataDxfId="20"/>
    <tableColumn id="13" name="00:55" dataDxfId="19"/>
  </tableColumns>
  <tableStyleInfo name="TableStyleMedium2" showFirstColumn="0" showLastColumn="0" showRowStripes="1" showColumnStripes="0"/>
</table>
</file>

<file path=xl/tables/table6.xml><?xml version="1.0" encoding="utf-8"?>
<table xmlns="http://schemas.openxmlformats.org/spreadsheetml/2006/main" id="18" name="Table18" displayName="Table18" ref="B1:C13" totalsRowShown="0" headerRowDxfId="18" dataDxfId="17">
  <tableColumns count="2">
    <tableColumn id="1" name="Definitions" dataDxfId="16"/>
    <tableColumn id="2" name="Description" dataDxfId="15"/>
  </tableColumns>
  <tableStyleInfo name="TableStyleMedium2" showFirstColumn="0" showLastColumn="0" showRowStripes="1" showColumnStripes="0"/>
</table>
</file>

<file path=xl/tables/table7.xml><?xml version="1.0" encoding="utf-8"?>
<table xmlns="http://schemas.openxmlformats.org/spreadsheetml/2006/main" id="1" name="Table1" displayName="Table1" ref="C5:O8" totalsRowShown="0" headerRowDxfId="14" dataDxfId="13">
  <tableColumns count="13">
    <tableColumn id="1" name="Interval" dataDxfId="12"/>
    <tableColumn id="2" name="1" dataDxfId="11"/>
    <tableColumn id="3" name="2" dataDxfId="10">
      <calculatedColumnFormula>D6+$D$2</calculatedColumnFormula>
    </tableColumn>
    <tableColumn id="4" name="3" dataDxfId="9">
      <calculatedColumnFormula>E6+$D$2</calculatedColumnFormula>
    </tableColumn>
    <tableColumn id="5" name="4" dataDxfId="8">
      <calculatedColumnFormula>F6+$D$2</calculatedColumnFormula>
    </tableColumn>
    <tableColumn id="6" name="5" dataDxfId="7">
      <calculatedColumnFormula>G6+$D$2</calculatedColumnFormula>
    </tableColumn>
    <tableColumn id="7" name="6" dataDxfId="6">
      <calculatedColumnFormula>H6+$D$2</calculatedColumnFormula>
    </tableColumn>
    <tableColumn id="8" name="7" dataDxfId="5">
      <calculatedColumnFormula>I6+$D$2</calculatedColumnFormula>
    </tableColumn>
    <tableColumn id="9" name="8" dataDxfId="4">
      <calculatedColumnFormula>J6+$D$2</calculatedColumnFormula>
    </tableColumn>
    <tableColumn id="10" name="9" dataDxfId="3">
      <calculatedColumnFormula>K6+$D$2</calculatedColumnFormula>
    </tableColumn>
    <tableColumn id="11" name="10" dataDxfId="2">
      <calculatedColumnFormula>L6+$D$2</calculatedColumnFormula>
    </tableColumn>
    <tableColumn id="12" name="11" dataDxfId="1">
      <calculatedColumnFormula>M6+$D$2</calculatedColumnFormula>
    </tableColumn>
    <tableColumn id="13" name="12" dataDxfId="0">
      <calculatedColumnFormula>N6+$D$2</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Public">
  <a:themeElements>
    <a:clrScheme name="PJM_Colorss">
      <a:dk1>
        <a:sysClr val="windowText" lastClr="000000"/>
      </a:dk1>
      <a:lt1>
        <a:srgbClr val="FFFFFF"/>
      </a:lt1>
      <a:dk2>
        <a:srgbClr val="000000"/>
      </a:dk2>
      <a:lt2>
        <a:srgbClr val="EEECE1"/>
      </a:lt2>
      <a:accent1>
        <a:srgbClr val="013366"/>
      </a:accent1>
      <a:accent2>
        <a:srgbClr val="99CC00"/>
      </a:accent2>
      <a:accent3>
        <a:srgbClr val="00B0F0"/>
      </a:accent3>
      <a:accent4>
        <a:srgbClr val="FF9900"/>
      </a:accent4>
      <a:accent5>
        <a:srgbClr val="808080"/>
      </a:accent5>
      <a:accent6>
        <a:srgbClr val="E70588"/>
      </a:accent6>
      <a:hlink>
        <a:srgbClr val="0000FF"/>
      </a:hlink>
      <a:folHlink>
        <a:srgbClr val="800080"/>
      </a:folHlink>
    </a:clrScheme>
    <a:fontScheme name="Office Theme">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raClrScheme>
      <a:clrScheme name="Office Theme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clrMap bg1="lt1" tx1="dk1" bg2="lt2" tx2="dk2" accent1="accent1" accent2="accent2" accent3="accent3" accent4="accent4" accent5="accent5" accent6="accent6" hlink="hlink" folHlink="folHlink"/>
    </a:extraClrScheme>
    <a:extraClrScheme>
      <a:clrScheme name="Office Theme 2">
        <a:dk1>
          <a:srgbClr val="000000"/>
        </a:dk1>
        <a:lt1>
          <a:srgbClr val="FFFFFF"/>
        </a:lt1>
        <a:dk2>
          <a:srgbClr val="000000"/>
        </a:dk2>
        <a:lt2>
          <a:srgbClr val="969696"/>
        </a:lt2>
        <a:accent1>
          <a:srgbClr val="FBDF53"/>
        </a:accent1>
        <a:accent2>
          <a:srgbClr val="FF9966"/>
        </a:accent2>
        <a:accent3>
          <a:srgbClr val="FFFFFF"/>
        </a:accent3>
        <a:accent4>
          <a:srgbClr val="000000"/>
        </a:accent4>
        <a:accent5>
          <a:srgbClr val="FDECB3"/>
        </a:accent5>
        <a:accent6>
          <a:srgbClr val="E78A5C"/>
        </a:accent6>
        <a:hlink>
          <a:srgbClr val="CC3300"/>
        </a:hlink>
        <a:folHlink>
          <a:srgbClr val="996600"/>
        </a:folHlink>
      </a:clrScheme>
      <a:clrMap bg1="lt1" tx1="dk1" bg2="lt2" tx2="dk2" accent1="accent1" accent2="accent2" accent3="accent3" accent4="accent4" accent5="accent5" accent6="accent6" hlink="hlink" folHlink="folHlink"/>
    </a:extraClrScheme>
    <a:extraClrScheme>
      <a:clrScheme name="Office Theme 3">
        <a:dk1>
          <a:srgbClr val="000000"/>
        </a:dk1>
        <a:lt1>
          <a:srgbClr val="FFFFFF"/>
        </a:lt1>
        <a:dk2>
          <a:srgbClr val="000000"/>
        </a:dk2>
        <a:lt2>
          <a:srgbClr val="808080"/>
        </a:lt2>
        <a:accent1>
          <a:srgbClr val="99CCFF"/>
        </a:accent1>
        <a:accent2>
          <a:srgbClr val="CCCCFF"/>
        </a:accent2>
        <a:accent3>
          <a:srgbClr val="FFFFFF"/>
        </a:accent3>
        <a:accent4>
          <a:srgbClr val="000000"/>
        </a:accent4>
        <a:accent5>
          <a:srgbClr val="CAE2FF"/>
        </a:accent5>
        <a:accent6>
          <a:srgbClr val="B9B9E7"/>
        </a:accent6>
        <a:hlink>
          <a:srgbClr val="3333CC"/>
        </a:hlink>
        <a:folHlink>
          <a:srgbClr val="AF67FF"/>
        </a:folHlink>
      </a:clrScheme>
      <a:clrMap bg1="lt1" tx1="dk1" bg2="lt2" tx2="dk2" accent1="accent1" accent2="accent2" accent3="accent3" accent4="accent4" accent5="accent5" accent6="accent6" hlink="hlink" folHlink="folHlink"/>
    </a:extraClrScheme>
    <a:extraClrScheme>
      <a:clrScheme name="Office Theme 4">
        <a:dk1>
          <a:srgbClr val="000000"/>
        </a:dk1>
        <a:lt1>
          <a:srgbClr val="DEF6F1"/>
        </a:lt1>
        <a:dk2>
          <a:srgbClr val="000000"/>
        </a:dk2>
        <a:lt2>
          <a:srgbClr val="969696"/>
        </a:lt2>
        <a:accent1>
          <a:srgbClr val="FFFFFF"/>
        </a:accent1>
        <a:accent2>
          <a:srgbClr val="8DC6FF"/>
        </a:accent2>
        <a:accent3>
          <a:srgbClr val="ECFAF7"/>
        </a:accent3>
        <a:accent4>
          <a:srgbClr val="000000"/>
        </a:accent4>
        <a:accent5>
          <a:srgbClr val="FFFFFF"/>
        </a:accent5>
        <a:accent6>
          <a:srgbClr val="7FB3E7"/>
        </a:accent6>
        <a:hlink>
          <a:srgbClr val="0066CC"/>
        </a:hlink>
        <a:folHlink>
          <a:srgbClr val="00A800"/>
        </a:folHlink>
      </a:clrScheme>
      <a:clrMap bg1="lt1" tx1="dk1" bg2="lt2" tx2="dk2" accent1="accent1" accent2="accent2" accent3="accent3" accent4="accent4" accent5="accent5" accent6="accent6" hlink="hlink" folHlink="folHlink"/>
    </a:extraClrScheme>
    <a:extraClrScheme>
      <a:clrScheme name="Office Theme 5">
        <a:dk1>
          <a:srgbClr val="000000"/>
        </a:dk1>
        <a:lt1>
          <a:srgbClr val="FFFFD9"/>
        </a:lt1>
        <a:dk2>
          <a:srgbClr val="000000"/>
        </a:dk2>
        <a:lt2>
          <a:srgbClr val="777777"/>
        </a:lt2>
        <a:accent1>
          <a:srgbClr val="FFFFF7"/>
        </a:accent1>
        <a:accent2>
          <a:srgbClr val="33CCCC"/>
        </a:accent2>
        <a:accent3>
          <a:srgbClr val="FFFFE9"/>
        </a:accent3>
        <a:accent4>
          <a:srgbClr val="000000"/>
        </a:accent4>
        <a:accent5>
          <a:srgbClr val="FFFFFA"/>
        </a:accent5>
        <a:accent6>
          <a:srgbClr val="2DB9B9"/>
        </a:accent6>
        <a:hlink>
          <a:srgbClr val="FF5050"/>
        </a:hlink>
        <a:folHlink>
          <a:srgbClr val="FF9900"/>
        </a:folHlink>
      </a:clrScheme>
      <a:clrMap bg1="lt1" tx1="dk1" bg2="lt2" tx2="dk2" accent1="accent1" accent2="accent2" accent3="accent3" accent4="accent4" accent5="accent5" accent6="accent6" hlink="hlink" folHlink="folHlink"/>
    </a:extraClrScheme>
    <a:extraClrScheme>
      <a:clrScheme name="Office Theme 6">
        <a:dk1>
          <a:srgbClr val="005A58"/>
        </a:dk1>
        <a:lt1>
          <a:srgbClr val="FFFFFF"/>
        </a:lt1>
        <a:dk2>
          <a:srgbClr val="008080"/>
        </a:dk2>
        <a:lt2>
          <a:srgbClr val="FFFF99"/>
        </a:lt2>
        <a:accent1>
          <a:srgbClr val="006462"/>
        </a:accent1>
        <a:accent2>
          <a:srgbClr val="6D6FC7"/>
        </a:accent2>
        <a:accent3>
          <a:srgbClr val="AAC0C0"/>
        </a:accent3>
        <a:accent4>
          <a:srgbClr val="DADADA"/>
        </a:accent4>
        <a:accent5>
          <a:srgbClr val="AAB8B7"/>
        </a:accent5>
        <a:accent6>
          <a:srgbClr val="6264B4"/>
        </a:accent6>
        <a:hlink>
          <a:srgbClr val="00FFFF"/>
        </a:hlink>
        <a:folHlink>
          <a:srgbClr val="00FF00"/>
        </a:folHlink>
      </a:clrScheme>
      <a:clrMap bg1="dk2" tx1="lt1" bg2="dk1" tx2="lt2" accent1="accent1" accent2="accent2" accent3="accent3" accent4="accent4" accent5="accent5" accent6="accent6" hlink="hlink" folHlink="folHlink"/>
    </a:extraClrScheme>
    <a:extraClrScheme>
      <a:clrScheme name="Office Theme 7">
        <a:dk1>
          <a:srgbClr val="5C1F00"/>
        </a:dk1>
        <a:lt1>
          <a:srgbClr val="FFFFFF"/>
        </a:lt1>
        <a:dk2>
          <a:srgbClr val="800000"/>
        </a:dk2>
        <a:lt2>
          <a:srgbClr val="DFD293"/>
        </a:lt2>
        <a:accent1>
          <a:srgbClr val="CC3300"/>
        </a:accent1>
        <a:accent2>
          <a:srgbClr val="BE7960"/>
        </a:accent2>
        <a:accent3>
          <a:srgbClr val="C0AAAA"/>
        </a:accent3>
        <a:accent4>
          <a:srgbClr val="DADADA"/>
        </a:accent4>
        <a:accent5>
          <a:srgbClr val="E2ADAA"/>
        </a:accent5>
        <a:accent6>
          <a:srgbClr val="AC6D56"/>
        </a:accent6>
        <a:hlink>
          <a:srgbClr val="FFFF99"/>
        </a:hlink>
        <a:folHlink>
          <a:srgbClr val="D3A219"/>
        </a:folHlink>
      </a:clrScheme>
      <a:clrMap bg1="dk2" tx1="lt1" bg2="dk1" tx2="lt2" accent1="accent1" accent2="accent2" accent3="accent3" accent4="accent4" accent5="accent5" accent6="accent6" hlink="hlink" folHlink="folHlink"/>
    </a:extraClrScheme>
    <a:extraClrScheme>
      <a:clrScheme name="Office Theme 8">
        <a:dk1>
          <a:srgbClr val="003366"/>
        </a:dk1>
        <a:lt1>
          <a:srgbClr val="FFFFFF"/>
        </a:lt1>
        <a:dk2>
          <a:srgbClr val="000099"/>
        </a:dk2>
        <a:lt2>
          <a:srgbClr val="CCFFFF"/>
        </a:lt2>
        <a:accent1>
          <a:srgbClr val="3366CC"/>
        </a:accent1>
        <a:accent2>
          <a:srgbClr val="00B000"/>
        </a:accent2>
        <a:accent3>
          <a:srgbClr val="AAAACA"/>
        </a:accent3>
        <a:accent4>
          <a:srgbClr val="DADADA"/>
        </a:accent4>
        <a:accent5>
          <a:srgbClr val="ADB8E2"/>
        </a:accent5>
        <a:accent6>
          <a:srgbClr val="009F00"/>
        </a:accent6>
        <a:hlink>
          <a:srgbClr val="66CCFF"/>
        </a:hlink>
        <a:folHlink>
          <a:srgbClr val="FFE701"/>
        </a:folHlink>
      </a:clrScheme>
      <a:clrMap bg1="dk2" tx1="lt1" bg2="dk1" tx2="lt2" accent1="accent1" accent2="accent2" accent3="accent3" accent4="accent4" accent5="accent5" accent6="accent6" hlink="hlink" folHlink="folHlink"/>
    </a:extraClrScheme>
    <a:extraClrScheme>
      <a:clrScheme name="Office Theme 9">
        <a:dk1>
          <a:srgbClr val="336699"/>
        </a:dk1>
        <a:lt1>
          <a:srgbClr val="FFFFFF"/>
        </a:lt1>
        <a:dk2>
          <a:srgbClr val="000000"/>
        </a:dk2>
        <a:lt2>
          <a:srgbClr val="E3EBF1"/>
        </a:lt2>
        <a:accent1>
          <a:srgbClr val="003399"/>
        </a:accent1>
        <a:accent2>
          <a:srgbClr val="468A4B"/>
        </a:accent2>
        <a:accent3>
          <a:srgbClr val="AAAAAA"/>
        </a:accent3>
        <a:accent4>
          <a:srgbClr val="DADADA"/>
        </a:accent4>
        <a:accent5>
          <a:srgbClr val="AAADCA"/>
        </a:accent5>
        <a:accent6>
          <a:srgbClr val="3F7D43"/>
        </a:accent6>
        <a:hlink>
          <a:srgbClr val="66CCFF"/>
        </a:hlink>
        <a:folHlink>
          <a:srgbClr val="F0E500"/>
        </a:folHlink>
      </a:clrScheme>
      <a:clrMap bg1="dk2" tx1="lt1" bg2="dk1" tx2="lt2" accent1="accent1" accent2="accent2" accent3="accent3" accent4="accent4" accent5="accent5" accent6="accent6" hlink="hlink" folHlink="folHlink"/>
    </a:extraClrScheme>
    <a:extraClrScheme>
      <a:clrScheme name="Office Theme 10">
        <a:dk1>
          <a:srgbClr val="777777"/>
        </a:dk1>
        <a:lt1>
          <a:srgbClr val="FFFFFF"/>
        </a:lt1>
        <a:dk2>
          <a:srgbClr val="686B5D"/>
        </a:dk2>
        <a:lt2>
          <a:srgbClr val="D1D1CB"/>
        </a:lt2>
        <a:accent1>
          <a:srgbClr val="909082"/>
        </a:accent1>
        <a:accent2>
          <a:srgbClr val="809EA8"/>
        </a:accent2>
        <a:accent3>
          <a:srgbClr val="B9BAB6"/>
        </a:accent3>
        <a:accent4>
          <a:srgbClr val="DADADA"/>
        </a:accent4>
        <a:accent5>
          <a:srgbClr val="C6C6C1"/>
        </a:accent5>
        <a:accent6>
          <a:srgbClr val="738F98"/>
        </a:accent6>
        <a:hlink>
          <a:srgbClr val="FFCC66"/>
        </a:hlink>
        <a:folHlink>
          <a:srgbClr val="E9DCB9"/>
        </a:folHlink>
      </a:clrScheme>
      <a:clrMap bg1="dk2" tx1="lt1" bg2="dk1" tx2="lt2" accent1="accent1" accent2="accent2" accent3="accent3" accent4="accent4" accent5="accent5" accent6="accent6" hlink="hlink" folHlink="folHlink"/>
    </a:extraClrScheme>
    <a:extraClrScheme>
      <a:clrScheme name="Office Theme 11">
        <a:dk1>
          <a:srgbClr val="3E3E5C"/>
        </a:dk1>
        <a:lt1>
          <a:srgbClr val="FFFFFF"/>
        </a:lt1>
        <a:dk2>
          <a:srgbClr val="666699"/>
        </a:dk2>
        <a:lt2>
          <a:srgbClr val="FFFFFF"/>
        </a:lt2>
        <a:accent1>
          <a:srgbClr val="60597B"/>
        </a:accent1>
        <a:accent2>
          <a:srgbClr val="6666FF"/>
        </a:accent2>
        <a:accent3>
          <a:srgbClr val="B8B8CA"/>
        </a:accent3>
        <a:accent4>
          <a:srgbClr val="DADADA"/>
        </a:accent4>
        <a:accent5>
          <a:srgbClr val="B6B5BF"/>
        </a:accent5>
        <a:accent6>
          <a:srgbClr val="5C5CE7"/>
        </a:accent6>
        <a:hlink>
          <a:srgbClr val="99CCFF"/>
        </a:hlink>
        <a:folHlink>
          <a:srgbClr val="FFFF99"/>
        </a:folHlink>
      </a:clrScheme>
      <a:clrMap bg1="dk2" tx1="lt1" bg2="dk1" tx2="lt2" accent1="accent1" accent2="accent2" accent3="accent3" accent4="accent4" accent5="accent5" accent6="accent6" hlink="hlink" folHlink="folHlink"/>
    </a:extraClrScheme>
    <a:extraClrScheme>
      <a:clrScheme name="Office Theme 12">
        <a:dk1>
          <a:srgbClr val="2D2015"/>
        </a:dk1>
        <a:lt1>
          <a:srgbClr val="FFFFFF"/>
        </a:lt1>
        <a:dk2>
          <a:srgbClr val="523E26"/>
        </a:dk2>
        <a:lt2>
          <a:srgbClr val="DFC08D"/>
        </a:lt2>
        <a:accent1>
          <a:srgbClr val="8C7B70"/>
        </a:accent1>
        <a:accent2>
          <a:srgbClr val="8F5F2F"/>
        </a:accent2>
        <a:accent3>
          <a:srgbClr val="B3AFAC"/>
        </a:accent3>
        <a:accent4>
          <a:srgbClr val="DADADA"/>
        </a:accent4>
        <a:accent5>
          <a:srgbClr val="C5BFBB"/>
        </a:accent5>
        <a:accent6>
          <a:srgbClr val="81552A"/>
        </a:accent6>
        <a:hlink>
          <a:srgbClr val="CCB400"/>
        </a:hlink>
        <a:folHlink>
          <a:srgbClr val="8C9EA0"/>
        </a:folHlink>
      </a:clrScheme>
      <a:clrMap bg1="dk2" tx1="lt1" bg2="dk1" tx2="lt2" accent1="accent1" accent2="accent2" accent3="accent3" accent4="accent4" accent5="accent5" accent6="accent6" hlink="hlink" folHlink="folHlink"/>
    </a:extraClrScheme>
  </a:extraClrSchemeLst>
  <a:extLst>
    <a:ext uri="{05A4C25C-085E-4340-85A3-A5531E510DB2}">
      <thm15:themeFamily xmlns:thm15="http://schemas.microsoft.com/office/thememl/2012/main" name="PJM_Widescreen" id="{CCCB7C1C-4E2C-41D0-A975-528CC51F3BC0}" vid="{2B650294-31F8-4B7D-80EE-9DE0F8430B2C}"/>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table" Target="../tables/table6.xml"/></Relationships>
</file>

<file path=xl/worksheets/_rels/sheet3.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2"/>
  <sheetViews>
    <sheetView tabSelected="1" zoomScale="90" zoomScaleNormal="90" workbookViewId="0">
      <selection activeCell="H6" sqref="H6"/>
    </sheetView>
  </sheetViews>
  <sheetFormatPr defaultRowHeight="14.25" x14ac:dyDescent="0.2"/>
  <cols>
    <col min="1" max="1" width="43" customWidth="1"/>
    <col min="2" max="2" width="9.125" customWidth="1"/>
    <col min="3" max="3" width="8.875" customWidth="1"/>
    <col min="13" max="13" width="8.25" customWidth="1"/>
    <col min="15" max="15" width="54.625" customWidth="1"/>
    <col min="16" max="16" width="20.875" bestFit="1" customWidth="1"/>
    <col min="21" max="21" width="11.875" bestFit="1" customWidth="1"/>
  </cols>
  <sheetData>
    <row r="1" spans="1:15" s="55" customFormat="1" ht="23.25" x14ac:dyDescent="0.35">
      <c r="A1" s="49" t="s">
        <v>72</v>
      </c>
    </row>
    <row r="2" spans="1:15" s="55" customFormat="1" ht="23.25" x14ac:dyDescent="0.35">
      <c r="A2" s="49" t="s">
        <v>101</v>
      </c>
    </row>
    <row r="3" spans="1:15" s="55" customFormat="1" ht="23.25" x14ac:dyDescent="0.35">
      <c r="B3" s="68"/>
      <c r="C3" s="68"/>
      <c r="D3" s="68"/>
      <c r="E3" s="68"/>
      <c r="F3" s="68"/>
      <c r="G3" s="68"/>
      <c r="H3" s="68"/>
      <c r="I3" s="68"/>
      <c r="J3" s="68"/>
      <c r="K3" s="68"/>
      <c r="L3" s="68"/>
      <c r="M3" s="68"/>
      <c r="N3" s="68"/>
      <c r="O3" s="68"/>
    </row>
    <row r="4" spans="1:15" ht="18" x14ac:dyDescent="0.25">
      <c r="A4" s="49"/>
    </row>
    <row r="5" spans="1:15" ht="15" thickBot="1" x14ac:dyDescent="0.25"/>
    <row r="6" spans="1:15" ht="24" thickBot="1" x14ac:dyDescent="0.4">
      <c r="A6" s="22" t="s">
        <v>22</v>
      </c>
      <c r="B6" s="22" t="s">
        <v>28</v>
      </c>
      <c r="C6" s="95" t="s">
        <v>29</v>
      </c>
      <c r="D6" s="96"/>
    </row>
    <row r="7" spans="1:15" ht="24" thickBot="1" x14ac:dyDescent="0.4">
      <c r="A7" s="23" t="s">
        <v>3</v>
      </c>
      <c r="B7" s="24">
        <v>50</v>
      </c>
      <c r="C7" s="97" t="s">
        <v>41</v>
      </c>
      <c r="D7" s="96"/>
    </row>
    <row r="8" spans="1:15" ht="24" thickBot="1" x14ac:dyDescent="0.4">
      <c r="A8" s="23" t="s">
        <v>4</v>
      </c>
      <c r="B8" s="23">
        <v>1</v>
      </c>
      <c r="C8" s="97" t="s">
        <v>46</v>
      </c>
      <c r="D8" s="96"/>
    </row>
    <row r="9" spans="1:15" ht="24" thickBot="1" x14ac:dyDescent="0.4">
      <c r="A9" s="23" t="s">
        <v>5</v>
      </c>
      <c r="B9" s="23">
        <v>15</v>
      </c>
      <c r="C9" s="97" t="s">
        <v>8</v>
      </c>
      <c r="D9" s="96"/>
    </row>
    <row r="10" spans="1:15" ht="24" thickBot="1" x14ac:dyDescent="0.4">
      <c r="A10" s="23" t="s">
        <v>6</v>
      </c>
      <c r="B10" s="23">
        <v>105</v>
      </c>
      <c r="C10" s="97" t="s">
        <v>8</v>
      </c>
      <c r="D10" s="96"/>
    </row>
    <row r="12" spans="1:15" ht="23.25" x14ac:dyDescent="0.35">
      <c r="A12" s="17"/>
      <c r="B12" s="17"/>
      <c r="C12" s="17"/>
    </row>
    <row r="13" spans="1:15" ht="23.25" x14ac:dyDescent="0.35">
      <c r="A13" s="17"/>
      <c r="B13" s="17"/>
      <c r="C13" s="17"/>
    </row>
    <row r="14" spans="1:15" ht="23.25" x14ac:dyDescent="0.35">
      <c r="A14" s="17"/>
      <c r="B14" s="17"/>
      <c r="C14" s="17"/>
    </row>
    <row r="16" spans="1:15" ht="18" x14ac:dyDescent="0.25">
      <c r="A16" s="49" t="s">
        <v>84</v>
      </c>
    </row>
    <row r="17" spans="1:13" x14ac:dyDescent="0.2">
      <c r="A17" s="25"/>
    </row>
    <row r="18" spans="1:13" ht="26.25" x14ac:dyDescent="0.4">
      <c r="A18" s="40" t="s">
        <v>73</v>
      </c>
      <c r="B18" s="41"/>
      <c r="C18" s="41"/>
      <c r="D18" s="41"/>
      <c r="E18" s="41"/>
      <c r="F18" s="41"/>
      <c r="G18" s="41"/>
      <c r="H18" s="41"/>
      <c r="I18" s="41"/>
      <c r="J18" s="41"/>
      <c r="K18" s="41"/>
      <c r="L18" s="41"/>
      <c r="M18" s="41"/>
    </row>
    <row r="19" spans="1:13" ht="53.25" customHeight="1" x14ac:dyDescent="0.35">
      <c r="A19" s="101" t="s">
        <v>74</v>
      </c>
      <c r="B19" s="101"/>
      <c r="C19" s="101"/>
      <c r="D19" s="101"/>
      <c r="E19" s="101"/>
      <c r="F19" s="101"/>
      <c r="G19" s="101"/>
      <c r="H19" s="101"/>
      <c r="I19" s="101"/>
      <c r="J19" s="101"/>
      <c r="K19" s="101"/>
      <c r="L19" s="101"/>
      <c r="M19" s="101"/>
    </row>
    <row r="20" spans="1:13" ht="33.75" customHeight="1" x14ac:dyDescent="0.35">
      <c r="A20" s="101" t="s">
        <v>43</v>
      </c>
      <c r="B20" s="101"/>
      <c r="C20" s="101"/>
      <c r="D20" s="101"/>
      <c r="E20" s="101"/>
      <c r="F20" s="101"/>
      <c r="G20" s="101"/>
      <c r="H20" s="101"/>
      <c r="I20" s="101"/>
      <c r="J20" s="101"/>
      <c r="K20" s="101"/>
      <c r="L20" s="101"/>
      <c r="M20" s="101"/>
    </row>
    <row r="21" spans="1:13" ht="53.25" customHeight="1" x14ac:dyDescent="0.35">
      <c r="A21" s="100" t="s">
        <v>93</v>
      </c>
      <c r="B21" s="78"/>
      <c r="C21" s="78"/>
      <c r="D21" s="78"/>
      <c r="E21" s="78"/>
      <c r="F21" s="78"/>
      <c r="G21" s="78"/>
      <c r="H21" s="78"/>
      <c r="I21" s="78"/>
      <c r="J21" s="78"/>
      <c r="K21" s="78"/>
      <c r="L21" s="78"/>
      <c r="M21" s="78"/>
    </row>
    <row r="22" spans="1:13" ht="20.25" x14ac:dyDescent="0.3">
      <c r="A22" s="10" t="s">
        <v>21</v>
      </c>
      <c r="B22" s="11" t="s">
        <v>9</v>
      </c>
      <c r="C22" s="11" t="s">
        <v>10</v>
      </c>
      <c r="D22" s="11" t="s">
        <v>11</v>
      </c>
      <c r="E22" s="11" t="s">
        <v>12</v>
      </c>
      <c r="F22" s="11" t="s">
        <v>13</v>
      </c>
      <c r="G22" s="11" t="s">
        <v>14</v>
      </c>
      <c r="H22" s="11" t="s">
        <v>15</v>
      </c>
      <c r="I22" s="11" t="s">
        <v>16</v>
      </c>
      <c r="J22" s="11" t="s">
        <v>17</v>
      </c>
      <c r="K22" s="11" t="s">
        <v>18</v>
      </c>
      <c r="L22" s="11" t="s">
        <v>19</v>
      </c>
      <c r="M22" s="11" t="s">
        <v>20</v>
      </c>
    </row>
    <row r="23" spans="1:13" ht="23.25" x14ac:dyDescent="0.35">
      <c r="A23" s="1" t="s">
        <v>2</v>
      </c>
      <c r="B23" s="8">
        <v>75</v>
      </c>
      <c r="C23" s="8">
        <v>75</v>
      </c>
      <c r="D23" s="8">
        <v>75</v>
      </c>
      <c r="E23" s="14">
        <v>45</v>
      </c>
      <c r="F23" s="14">
        <v>45</v>
      </c>
      <c r="G23" s="8">
        <v>75</v>
      </c>
      <c r="H23" s="21">
        <v>75</v>
      </c>
      <c r="I23" s="21">
        <v>75</v>
      </c>
      <c r="J23" s="21">
        <v>75</v>
      </c>
      <c r="K23" s="14">
        <v>35</v>
      </c>
      <c r="L23" s="14">
        <v>35</v>
      </c>
      <c r="M23" s="14">
        <v>35</v>
      </c>
    </row>
    <row r="24" spans="1:13" ht="23.25" x14ac:dyDescent="0.35">
      <c r="A24" s="1" t="s">
        <v>0</v>
      </c>
      <c r="B24" s="4">
        <v>65</v>
      </c>
      <c r="C24" s="4">
        <v>75</v>
      </c>
      <c r="D24" s="4">
        <f>C30</f>
        <v>80</v>
      </c>
      <c r="E24" s="4">
        <f t="shared" ref="E24:M24" si="0">D30</f>
        <v>85</v>
      </c>
      <c r="F24" s="4">
        <f t="shared" si="0"/>
        <v>80</v>
      </c>
      <c r="G24" s="4">
        <f t="shared" si="0"/>
        <v>75</v>
      </c>
      <c r="H24" s="4">
        <f t="shared" si="0"/>
        <v>80</v>
      </c>
      <c r="I24" s="4">
        <f t="shared" si="0"/>
        <v>85</v>
      </c>
      <c r="J24" s="4">
        <f t="shared" si="0"/>
        <v>90</v>
      </c>
      <c r="K24" s="4">
        <f t="shared" si="0"/>
        <v>95</v>
      </c>
      <c r="L24" s="4">
        <f t="shared" si="0"/>
        <v>90</v>
      </c>
      <c r="M24" s="4">
        <f t="shared" si="0"/>
        <v>85</v>
      </c>
    </row>
    <row r="25" spans="1:13" ht="23.25" x14ac:dyDescent="0.35">
      <c r="A25" s="16" t="s">
        <v>26</v>
      </c>
      <c r="B25" s="15">
        <f>MAX(B24-(5*$B$8),$B$9)</f>
        <v>60</v>
      </c>
      <c r="C25" s="15">
        <f t="shared" ref="C25:M25" si="1">MAX(C24-(5*$B$8),$B$9)</f>
        <v>70</v>
      </c>
      <c r="D25" s="15">
        <f t="shared" si="1"/>
        <v>75</v>
      </c>
      <c r="E25" s="15">
        <f t="shared" si="1"/>
        <v>80</v>
      </c>
      <c r="F25" s="15">
        <f t="shared" si="1"/>
        <v>75</v>
      </c>
      <c r="G25" s="15">
        <f t="shared" si="1"/>
        <v>70</v>
      </c>
      <c r="H25" s="15">
        <f t="shared" si="1"/>
        <v>75</v>
      </c>
      <c r="I25" s="15">
        <f t="shared" si="1"/>
        <v>80</v>
      </c>
      <c r="J25" s="15">
        <f t="shared" si="1"/>
        <v>85</v>
      </c>
      <c r="K25" s="15">
        <f t="shared" si="1"/>
        <v>90</v>
      </c>
      <c r="L25" s="15">
        <f t="shared" si="1"/>
        <v>85</v>
      </c>
      <c r="M25" s="15">
        <f t="shared" si="1"/>
        <v>80</v>
      </c>
    </row>
    <row r="26" spans="1:13" ht="23.25" x14ac:dyDescent="0.35">
      <c r="A26" s="5" t="s">
        <v>27</v>
      </c>
      <c r="B26" s="2">
        <f>MIN(B24+(5*$B$8),$B$10)</f>
        <v>70</v>
      </c>
      <c r="C26" s="2">
        <f t="shared" ref="C26:M26" si="2">MIN(C24+(5*$B$8),$B$10)</f>
        <v>80</v>
      </c>
      <c r="D26" s="2">
        <f t="shared" si="2"/>
        <v>85</v>
      </c>
      <c r="E26" s="2">
        <f t="shared" si="2"/>
        <v>90</v>
      </c>
      <c r="F26" s="2">
        <f t="shared" si="2"/>
        <v>85</v>
      </c>
      <c r="G26" s="2">
        <f t="shared" si="2"/>
        <v>80</v>
      </c>
      <c r="H26" s="2">
        <f t="shared" si="2"/>
        <v>85</v>
      </c>
      <c r="I26" s="2">
        <f t="shared" si="2"/>
        <v>90</v>
      </c>
      <c r="J26" s="2">
        <f t="shared" si="2"/>
        <v>95</v>
      </c>
      <c r="K26" s="2">
        <f t="shared" si="2"/>
        <v>100</v>
      </c>
      <c r="L26" s="2">
        <f t="shared" si="2"/>
        <v>95</v>
      </c>
      <c r="M26" s="2">
        <f t="shared" si="2"/>
        <v>90</v>
      </c>
    </row>
    <row r="27" spans="1:13" ht="23.25" x14ac:dyDescent="0.35">
      <c r="A27" s="1" t="s">
        <v>23</v>
      </c>
      <c r="B27" s="2">
        <v>70</v>
      </c>
      <c r="C27" s="4">
        <f t="shared" ref="C27:M27" si="3">MIN(MAX(B29,C24-(5*$B$8)),C24+5*$B$8)</f>
        <v>75</v>
      </c>
      <c r="D27" s="4">
        <f t="shared" si="3"/>
        <v>80</v>
      </c>
      <c r="E27" s="4">
        <f t="shared" si="3"/>
        <v>85</v>
      </c>
      <c r="F27" s="4">
        <f t="shared" si="3"/>
        <v>80</v>
      </c>
      <c r="G27" s="4">
        <f t="shared" si="3"/>
        <v>75</v>
      </c>
      <c r="H27" s="4">
        <f t="shared" si="3"/>
        <v>80</v>
      </c>
      <c r="I27" s="4">
        <f t="shared" si="3"/>
        <v>85</v>
      </c>
      <c r="J27" s="4">
        <f t="shared" si="3"/>
        <v>90</v>
      </c>
      <c r="K27" s="4">
        <f t="shared" si="3"/>
        <v>95</v>
      </c>
      <c r="L27" s="4">
        <f t="shared" si="3"/>
        <v>90</v>
      </c>
      <c r="M27" s="4">
        <f t="shared" si="3"/>
        <v>85</v>
      </c>
    </row>
    <row r="28" spans="1:13" ht="23.25" x14ac:dyDescent="0.35">
      <c r="A28" s="1"/>
      <c r="B28" s="2"/>
      <c r="C28" s="15"/>
      <c r="D28" s="15"/>
      <c r="E28" s="15"/>
      <c r="F28" s="15"/>
      <c r="G28" s="15"/>
      <c r="H28" s="15"/>
      <c r="I28" s="15"/>
      <c r="J28" s="15"/>
      <c r="K28" s="15"/>
      <c r="L28" s="15"/>
      <c r="M28" s="15"/>
    </row>
    <row r="29" spans="1:13" ht="23.25" x14ac:dyDescent="0.35">
      <c r="A29" s="1" t="s">
        <v>1</v>
      </c>
      <c r="B29" s="2">
        <v>75</v>
      </c>
      <c r="C29" s="15">
        <f>MIN(IF(C23&gt;=$B$7,C27+5,C27-5), $B$10)</f>
        <v>80</v>
      </c>
      <c r="D29" s="2">
        <f t="shared" ref="D29:M29" si="4">MIN(IF(D23&gt;=$B$7,D27+5,D27-5), $B$10)</f>
        <v>85</v>
      </c>
      <c r="E29" s="2">
        <f t="shared" si="4"/>
        <v>80</v>
      </c>
      <c r="F29" s="2">
        <f t="shared" si="4"/>
        <v>75</v>
      </c>
      <c r="G29" s="2">
        <f t="shared" si="4"/>
        <v>80</v>
      </c>
      <c r="H29" s="2">
        <f t="shared" si="4"/>
        <v>85</v>
      </c>
      <c r="I29" s="2">
        <f t="shared" si="4"/>
        <v>90</v>
      </c>
      <c r="J29" s="2">
        <f t="shared" si="4"/>
        <v>95</v>
      </c>
      <c r="K29" s="2">
        <f t="shared" si="4"/>
        <v>90</v>
      </c>
      <c r="L29" s="2">
        <f t="shared" si="4"/>
        <v>85</v>
      </c>
      <c r="M29" s="2">
        <f t="shared" si="4"/>
        <v>80</v>
      </c>
    </row>
    <row r="30" spans="1:13" ht="23.25" x14ac:dyDescent="0.35">
      <c r="A30" s="1" t="s">
        <v>76</v>
      </c>
      <c r="B30" s="4">
        <v>75</v>
      </c>
      <c r="C30" s="4">
        <v>80</v>
      </c>
      <c r="D30" s="4">
        <v>85</v>
      </c>
      <c r="E30" s="4">
        <v>80</v>
      </c>
      <c r="F30" s="4">
        <v>75</v>
      </c>
      <c r="G30" s="4">
        <v>80</v>
      </c>
      <c r="H30" s="4">
        <v>85</v>
      </c>
      <c r="I30" s="4">
        <v>90</v>
      </c>
      <c r="J30" s="4">
        <v>95</v>
      </c>
      <c r="K30" s="4">
        <v>90</v>
      </c>
      <c r="L30" s="4">
        <v>85</v>
      </c>
      <c r="M30" s="4">
        <v>80</v>
      </c>
    </row>
    <row r="31" spans="1:13" ht="23.25" x14ac:dyDescent="0.35">
      <c r="A31" s="18"/>
      <c r="B31" s="2"/>
      <c r="C31" s="2"/>
      <c r="D31" s="2"/>
      <c r="E31" s="2"/>
      <c r="F31" s="2"/>
      <c r="G31" s="2"/>
      <c r="H31" s="2"/>
      <c r="I31" s="2"/>
      <c r="J31" s="2"/>
      <c r="K31" s="2"/>
      <c r="L31" s="2"/>
      <c r="M31" s="2"/>
    </row>
    <row r="32" spans="1:13" ht="23.25" x14ac:dyDescent="0.35">
      <c r="A32" s="1" t="s">
        <v>7</v>
      </c>
      <c r="B32" s="15">
        <f>B29</f>
        <v>75</v>
      </c>
      <c r="C32" s="15">
        <f>IF(C23&gt;=$B$7,MIN(B32+($B$8*5),$B$10),MIN(B32-($B$8*5),$B$10))</f>
        <v>80</v>
      </c>
      <c r="D32" s="15">
        <f t="shared" ref="D32:M32" si="5">IF(D23&gt;=$B$7,MIN(C32+($B$8*5),$B$10),MIN(C32-($B$8*5),$B$10))</f>
        <v>85</v>
      </c>
      <c r="E32" s="15">
        <f t="shared" si="5"/>
        <v>80</v>
      </c>
      <c r="F32" s="15">
        <f t="shared" si="5"/>
        <v>75</v>
      </c>
      <c r="G32" s="15">
        <f t="shared" si="5"/>
        <v>80</v>
      </c>
      <c r="H32" s="15">
        <f t="shared" si="5"/>
        <v>85</v>
      </c>
      <c r="I32" s="15">
        <f t="shared" si="5"/>
        <v>90</v>
      </c>
      <c r="J32" s="15">
        <f t="shared" si="5"/>
        <v>95</v>
      </c>
      <c r="K32" s="15">
        <f t="shared" si="5"/>
        <v>90</v>
      </c>
      <c r="L32" s="15">
        <f t="shared" si="5"/>
        <v>85</v>
      </c>
      <c r="M32" s="15">
        <f t="shared" si="5"/>
        <v>80</v>
      </c>
    </row>
    <row r="33" spans="1:13" ht="46.5" x14ac:dyDescent="0.35">
      <c r="A33" s="26" t="s">
        <v>64</v>
      </c>
      <c r="B33" s="15">
        <f>ABS(B32-B30)</f>
        <v>0</v>
      </c>
      <c r="C33" s="15">
        <f t="shared" ref="C33:M33" si="6">ABS(C32-C30)</f>
        <v>0</v>
      </c>
      <c r="D33" s="15">
        <f t="shared" si="6"/>
        <v>0</v>
      </c>
      <c r="E33" s="15">
        <f t="shared" si="6"/>
        <v>0</v>
      </c>
      <c r="F33" s="15">
        <f t="shared" si="6"/>
        <v>0</v>
      </c>
      <c r="G33" s="15">
        <f t="shared" si="6"/>
        <v>0</v>
      </c>
      <c r="H33" s="15">
        <f t="shared" si="6"/>
        <v>0</v>
      </c>
      <c r="I33" s="15">
        <f t="shared" si="6"/>
        <v>0</v>
      </c>
      <c r="J33" s="15">
        <f t="shared" si="6"/>
        <v>0</v>
      </c>
      <c r="K33" s="15">
        <f t="shared" si="6"/>
        <v>0</v>
      </c>
      <c r="L33" s="15">
        <f t="shared" si="6"/>
        <v>0</v>
      </c>
      <c r="M33" s="15">
        <f t="shared" si="6"/>
        <v>0</v>
      </c>
    </row>
    <row r="34" spans="1:13" ht="23.25" x14ac:dyDescent="0.35">
      <c r="A34" s="1"/>
      <c r="B34" s="15"/>
      <c r="C34" s="15"/>
      <c r="D34" s="15"/>
      <c r="E34" s="15"/>
      <c r="F34" s="15"/>
      <c r="G34" s="15"/>
      <c r="H34" s="15"/>
      <c r="I34" s="15"/>
      <c r="J34" s="15"/>
      <c r="K34" s="15"/>
      <c r="L34" s="15"/>
      <c r="M34" s="15"/>
    </row>
    <row r="35" spans="1:13" ht="23.25" x14ac:dyDescent="0.35">
      <c r="A35" s="5" t="s">
        <v>24</v>
      </c>
      <c r="B35" s="15">
        <f>IF(B23&gt;=$B$7,$B$10,$B$9)</f>
        <v>105</v>
      </c>
      <c r="C35" s="15">
        <f t="shared" ref="C35:M35" si="7">IF(C23&gt;=$B$7,$B$10,$B$9)</f>
        <v>105</v>
      </c>
      <c r="D35" s="15">
        <f t="shared" si="7"/>
        <v>105</v>
      </c>
      <c r="E35" s="15">
        <f t="shared" si="7"/>
        <v>15</v>
      </c>
      <c r="F35" s="15">
        <f t="shared" si="7"/>
        <v>15</v>
      </c>
      <c r="G35" s="15">
        <f t="shared" si="7"/>
        <v>105</v>
      </c>
      <c r="H35" s="15">
        <f t="shared" si="7"/>
        <v>105</v>
      </c>
      <c r="I35" s="15">
        <f t="shared" si="7"/>
        <v>105</v>
      </c>
      <c r="J35" s="15">
        <f t="shared" si="7"/>
        <v>105</v>
      </c>
      <c r="K35" s="15">
        <f t="shared" si="7"/>
        <v>15</v>
      </c>
      <c r="L35" s="15">
        <f t="shared" si="7"/>
        <v>15</v>
      </c>
      <c r="M35" s="15">
        <f t="shared" si="7"/>
        <v>15</v>
      </c>
    </row>
    <row r="36" spans="1:13" ht="23.25" x14ac:dyDescent="0.35">
      <c r="A36" s="28" t="s">
        <v>25</v>
      </c>
      <c r="B36" s="2">
        <f>MIN(B27+(5*(B29-B27)/5),$B$10)</f>
        <v>75</v>
      </c>
      <c r="C36" s="2">
        <f>MIN(C27+(5*(C29-C27)/5),$B$10)</f>
        <v>80</v>
      </c>
      <c r="D36" s="2">
        <f t="shared" ref="D36:M36" si="8">MIN(D27+(5*(D29-D27)/5),$B$10)</f>
        <v>85</v>
      </c>
      <c r="E36" s="2">
        <f t="shared" si="8"/>
        <v>80</v>
      </c>
      <c r="F36" s="2">
        <f t="shared" si="8"/>
        <v>75</v>
      </c>
      <c r="G36" s="2">
        <f t="shared" si="8"/>
        <v>80</v>
      </c>
      <c r="H36" s="2">
        <f t="shared" si="8"/>
        <v>85</v>
      </c>
      <c r="I36" s="2">
        <f t="shared" si="8"/>
        <v>90</v>
      </c>
      <c r="J36" s="2">
        <f t="shared" si="8"/>
        <v>95</v>
      </c>
      <c r="K36" s="2">
        <f t="shared" si="8"/>
        <v>90</v>
      </c>
      <c r="L36" s="2">
        <f t="shared" si="8"/>
        <v>85</v>
      </c>
      <c r="M36" s="2">
        <f t="shared" si="8"/>
        <v>80</v>
      </c>
    </row>
    <row r="37" spans="1:13" ht="46.5" x14ac:dyDescent="0.35">
      <c r="A37" s="50" t="s">
        <v>65</v>
      </c>
      <c r="B37" s="2">
        <f>ABS(B36-B30)</f>
        <v>0</v>
      </c>
      <c r="C37" s="2">
        <f t="shared" ref="C37:M37" si="9">ABS(C36-C30)</f>
        <v>0</v>
      </c>
      <c r="D37" s="2">
        <f t="shared" si="9"/>
        <v>0</v>
      </c>
      <c r="E37" s="2">
        <f t="shared" si="9"/>
        <v>0</v>
      </c>
      <c r="F37" s="2">
        <f t="shared" si="9"/>
        <v>0</v>
      </c>
      <c r="G37" s="2">
        <f t="shared" si="9"/>
        <v>0</v>
      </c>
      <c r="H37" s="2">
        <f t="shared" si="9"/>
        <v>0</v>
      </c>
      <c r="I37" s="2">
        <f t="shared" si="9"/>
        <v>0</v>
      </c>
      <c r="J37" s="2">
        <f t="shared" si="9"/>
        <v>0</v>
      </c>
      <c r="K37" s="2">
        <f t="shared" si="9"/>
        <v>0</v>
      </c>
      <c r="L37" s="2">
        <f t="shared" si="9"/>
        <v>0</v>
      </c>
      <c r="M37" s="2">
        <f t="shared" si="9"/>
        <v>0</v>
      </c>
    </row>
    <row r="38" spans="1:13" ht="23.25" x14ac:dyDescent="0.35">
      <c r="A38" s="51" t="s">
        <v>63</v>
      </c>
      <c r="B38" s="52"/>
      <c r="C38" s="52"/>
      <c r="D38" s="52"/>
      <c r="E38" s="52"/>
      <c r="F38" s="52"/>
      <c r="G38" s="52"/>
      <c r="H38" s="52"/>
      <c r="I38" s="52"/>
      <c r="J38" s="52"/>
      <c r="K38" s="52"/>
      <c r="L38" s="52"/>
      <c r="M38" s="52"/>
    </row>
    <row r="39" spans="1:13" ht="72.75" customHeight="1" x14ac:dyDescent="0.35">
      <c r="A39" s="102" t="s">
        <v>85</v>
      </c>
      <c r="B39" s="103"/>
      <c r="C39" s="103"/>
      <c r="D39" s="103"/>
      <c r="E39" s="103"/>
      <c r="F39" s="103"/>
      <c r="G39" s="103"/>
      <c r="H39" s="103"/>
      <c r="I39" s="103"/>
      <c r="J39" s="103"/>
      <c r="K39" s="103"/>
      <c r="L39" s="103"/>
      <c r="M39" s="103"/>
    </row>
    <row r="40" spans="1:13" ht="34.5" customHeight="1" x14ac:dyDescent="0.2">
      <c r="A40" s="25"/>
    </row>
    <row r="41" spans="1:13" ht="26.25" x14ac:dyDescent="0.4">
      <c r="A41" s="30" t="s">
        <v>68</v>
      </c>
      <c r="B41" s="31"/>
      <c r="C41" s="31"/>
      <c r="D41" s="31"/>
      <c r="E41" s="31"/>
      <c r="F41" s="31"/>
      <c r="G41" s="31"/>
      <c r="H41" s="31"/>
      <c r="I41" s="31"/>
      <c r="J41" s="31"/>
      <c r="K41" s="31"/>
      <c r="L41" s="31"/>
      <c r="M41" s="31"/>
    </row>
    <row r="42" spans="1:13" ht="23.25" x14ac:dyDescent="0.35">
      <c r="A42" s="32" t="s">
        <v>87</v>
      </c>
      <c r="B42" s="31"/>
      <c r="C42" s="31"/>
      <c r="D42" s="31"/>
      <c r="E42" s="31"/>
      <c r="F42" s="31"/>
      <c r="G42" s="31"/>
      <c r="H42" s="31"/>
      <c r="I42" s="31"/>
      <c r="J42" s="31"/>
      <c r="K42" s="31"/>
      <c r="L42" s="31"/>
      <c r="M42" s="31"/>
    </row>
    <row r="43" spans="1:13" ht="48" customHeight="1" x14ac:dyDescent="0.2">
      <c r="A43" s="98" t="s">
        <v>86</v>
      </c>
      <c r="B43" s="98"/>
      <c r="C43" s="98"/>
      <c r="D43" s="98"/>
      <c r="E43" s="98"/>
      <c r="F43" s="98"/>
      <c r="G43" s="98"/>
      <c r="H43" s="98"/>
      <c r="I43" s="98"/>
      <c r="J43" s="98"/>
      <c r="K43" s="98"/>
      <c r="L43" s="98"/>
      <c r="M43" s="98"/>
    </row>
    <row r="44" spans="1:13" ht="20.25" x14ac:dyDescent="0.3">
      <c r="A44" s="10" t="s">
        <v>21</v>
      </c>
      <c r="B44" s="11" t="s">
        <v>9</v>
      </c>
      <c r="C44" s="11" t="s">
        <v>10</v>
      </c>
      <c r="D44" s="11" t="s">
        <v>11</v>
      </c>
      <c r="E44" s="11" t="s">
        <v>12</v>
      </c>
      <c r="F44" s="11" t="s">
        <v>13</v>
      </c>
      <c r="G44" s="11" t="s">
        <v>14</v>
      </c>
      <c r="H44" s="11" t="s">
        <v>15</v>
      </c>
      <c r="I44" s="11" t="s">
        <v>16</v>
      </c>
      <c r="J44" s="11" t="s">
        <v>17</v>
      </c>
      <c r="K44" s="11" t="s">
        <v>18</v>
      </c>
      <c r="L44" s="11" t="s">
        <v>19</v>
      </c>
      <c r="M44" s="11" t="s">
        <v>20</v>
      </c>
    </row>
    <row r="45" spans="1:13" ht="23.25" x14ac:dyDescent="0.35">
      <c r="A45" s="1" t="s">
        <v>2</v>
      </c>
      <c r="B45" s="3">
        <v>75</v>
      </c>
      <c r="C45" s="3">
        <v>75</v>
      </c>
      <c r="D45" s="3">
        <v>75</v>
      </c>
      <c r="E45" s="3">
        <v>75</v>
      </c>
      <c r="F45" s="3">
        <v>75</v>
      </c>
      <c r="G45" s="3">
        <v>75</v>
      </c>
      <c r="H45" s="3">
        <v>75</v>
      </c>
      <c r="I45" s="42">
        <v>35</v>
      </c>
      <c r="J45" s="42">
        <v>35</v>
      </c>
      <c r="K45" s="42">
        <v>35</v>
      </c>
      <c r="L45" s="42">
        <v>35</v>
      </c>
      <c r="M45" s="42">
        <v>35</v>
      </c>
    </row>
    <row r="46" spans="1:13" ht="23.25" x14ac:dyDescent="0.35">
      <c r="A46" s="1" t="s">
        <v>0</v>
      </c>
      <c r="B46" s="15">
        <v>50</v>
      </c>
      <c r="C46" s="15">
        <f>B52</f>
        <v>50</v>
      </c>
      <c r="D46" s="15">
        <f>C52</f>
        <v>50</v>
      </c>
      <c r="E46" s="15">
        <f t="shared" ref="E46:M46" si="10">D52</f>
        <v>50</v>
      </c>
      <c r="F46" s="15">
        <f t="shared" si="10"/>
        <v>50</v>
      </c>
      <c r="G46" s="15">
        <f t="shared" si="10"/>
        <v>50</v>
      </c>
      <c r="H46" s="15">
        <f t="shared" si="10"/>
        <v>50</v>
      </c>
      <c r="I46" s="15">
        <f t="shared" si="10"/>
        <v>50</v>
      </c>
      <c r="J46" s="15">
        <f t="shared" si="10"/>
        <v>50</v>
      </c>
      <c r="K46" s="15">
        <f t="shared" si="10"/>
        <v>50</v>
      </c>
      <c r="L46" s="15">
        <f t="shared" si="10"/>
        <v>50</v>
      </c>
      <c r="M46" s="15">
        <f t="shared" si="10"/>
        <v>50</v>
      </c>
    </row>
    <row r="47" spans="1:13" ht="23.25" x14ac:dyDescent="0.35">
      <c r="A47" s="16" t="s">
        <v>26</v>
      </c>
      <c r="B47" s="15">
        <f>MAX(B46-(5*$B$8),$B$9)</f>
        <v>45</v>
      </c>
      <c r="C47" s="15">
        <f t="shared" ref="C47:M47" si="11">MAX(C46-(5*$B$8),$B$9)</f>
        <v>45</v>
      </c>
      <c r="D47" s="15">
        <f t="shared" si="11"/>
        <v>45</v>
      </c>
      <c r="E47" s="15">
        <f t="shared" si="11"/>
        <v>45</v>
      </c>
      <c r="F47" s="15">
        <f t="shared" si="11"/>
        <v>45</v>
      </c>
      <c r="G47" s="15">
        <f t="shared" si="11"/>
        <v>45</v>
      </c>
      <c r="H47" s="15">
        <f t="shared" si="11"/>
        <v>45</v>
      </c>
      <c r="I47" s="15">
        <f t="shared" si="11"/>
        <v>45</v>
      </c>
      <c r="J47" s="15">
        <f t="shared" si="11"/>
        <v>45</v>
      </c>
      <c r="K47" s="15">
        <f t="shared" si="11"/>
        <v>45</v>
      </c>
      <c r="L47" s="15">
        <f t="shared" si="11"/>
        <v>45</v>
      </c>
      <c r="M47" s="15">
        <f t="shared" si="11"/>
        <v>45</v>
      </c>
    </row>
    <row r="48" spans="1:13" ht="23.25" x14ac:dyDescent="0.35">
      <c r="A48" s="5" t="s">
        <v>27</v>
      </c>
      <c r="B48" s="2">
        <f>MIN(B46+(5*$B$8),$B$10)</f>
        <v>55</v>
      </c>
      <c r="C48" s="2">
        <f t="shared" ref="C48:M48" si="12">MIN(C46+(5*$B$8),$B$10)</f>
        <v>55</v>
      </c>
      <c r="D48" s="2">
        <f t="shared" si="12"/>
        <v>55</v>
      </c>
      <c r="E48" s="2">
        <f t="shared" si="12"/>
        <v>55</v>
      </c>
      <c r="F48" s="2">
        <f t="shared" si="12"/>
        <v>55</v>
      </c>
      <c r="G48" s="2">
        <f t="shared" si="12"/>
        <v>55</v>
      </c>
      <c r="H48" s="2">
        <f t="shared" si="12"/>
        <v>55</v>
      </c>
      <c r="I48" s="2">
        <f t="shared" si="12"/>
        <v>55</v>
      </c>
      <c r="J48" s="2">
        <f t="shared" si="12"/>
        <v>55</v>
      </c>
      <c r="K48" s="2">
        <f t="shared" si="12"/>
        <v>55</v>
      </c>
      <c r="L48" s="2">
        <f t="shared" si="12"/>
        <v>55</v>
      </c>
      <c r="M48" s="2">
        <f t="shared" si="12"/>
        <v>55</v>
      </c>
    </row>
    <row r="49" spans="1:13" ht="23.25" x14ac:dyDescent="0.35">
      <c r="A49" s="1" t="s">
        <v>23</v>
      </c>
      <c r="B49" s="2">
        <v>50</v>
      </c>
      <c r="C49" s="4">
        <f t="shared" ref="C49:M49" si="13">MIN(MAX(B51,C46-(5*$B$8)),C46+5*$B$8)</f>
        <v>55</v>
      </c>
      <c r="D49" s="4">
        <f t="shared" si="13"/>
        <v>55</v>
      </c>
      <c r="E49" s="4">
        <f t="shared" si="13"/>
        <v>55</v>
      </c>
      <c r="F49" s="4">
        <f t="shared" si="13"/>
        <v>55</v>
      </c>
      <c r="G49" s="4">
        <f t="shared" si="13"/>
        <v>55</v>
      </c>
      <c r="H49" s="4">
        <f t="shared" si="13"/>
        <v>55</v>
      </c>
      <c r="I49" s="4">
        <f t="shared" si="13"/>
        <v>55</v>
      </c>
      <c r="J49" s="4">
        <f t="shared" si="13"/>
        <v>50</v>
      </c>
      <c r="K49" s="4">
        <f t="shared" si="13"/>
        <v>45</v>
      </c>
      <c r="L49" s="4">
        <f t="shared" si="13"/>
        <v>45</v>
      </c>
      <c r="M49" s="4">
        <f t="shared" si="13"/>
        <v>45</v>
      </c>
    </row>
    <row r="50" spans="1:13" ht="23.25" x14ac:dyDescent="0.35">
      <c r="A50" s="1"/>
      <c r="B50" s="2"/>
      <c r="C50" s="15"/>
      <c r="D50" s="15"/>
      <c r="E50" s="15"/>
      <c r="F50" s="15"/>
      <c r="G50" s="15"/>
      <c r="H50" s="15"/>
      <c r="I50" s="15"/>
      <c r="J50" s="15"/>
      <c r="K50" s="15"/>
      <c r="L50" s="15"/>
      <c r="M50" s="15"/>
    </row>
    <row r="51" spans="1:13" ht="23.25" x14ac:dyDescent="0.35">
      <c r="A51" s="1" t="s">
        <v>1</v>
      </c>
      <c r="B51" s="2">
        <v>55</v>
      </c>
      <c r="C51" s="2">
        <f>MIN(IF(C45&gt;=$B$7,C49+5,C49-5),$B$10)</f>
        <v>60</v>
      </c>
      <c r="D51" s="2">
        <f t="shared" ref="D51:M51" si="14">MIN(IF(D45&gt;=$B$7,D49+5,D49-5),$B$10)</f>
        <v>60</v>
      </c>
      <c r="E51" s="2">
        <f t="shared" si="14"/>
        <v>60</v>
      </c>
      <c r="F51" s="2">
        <f t="shared" si="14"/>
        <v>60</v>
      </c>
      <c r="G51" s="2">
        <f t="shared" si="14"/>
        <v>60</v>
      </c>
      <c r="H51" s="2">
        <f t="shared" si="14"/>
        <v>60</v>
      </c>
      <c r="I51" s="2">
        <f t="shared" si="14"/>
        <v>50</v>
      </c>
      <c r="J51" s="2">
        <f t="shared" si="14"/>
        <v>45</v>
      </c>
      <c r="K51" s="2">
        <f t="shared" si="14"/>
        <v>40</v>
      </c>
      <c r="L51" s="2">
        <f t="shared" si="14"/>
        <v>40</v>
      </c>
      <c r="M51" s="2">
        <f t="shared" si="14"/>
        <v>40</v>
      </c>
    </row>
    <row r="52" spans="1:13" ht="23.25" x14ac:dyDescent="0.35">
      <c r="A52" s="1" t="s">
        <v>76</v>
      </c>
      <c r="B52" s="2">
        <v>50</v>
      </c>
      <c r="C52" s="2">
        <v>50</v>
      </c>
      <c r="D52" s="2">
        <v>50</v>
      </c>
      <c r="E52" s="2">
        <v>50</v>
      </c>
      <c r="F52" s="2">
        <v>50</v>
      </c>
      <c r="G52" s="2">
        <v>50</v>
      </c>
      <c r="H52" s="2">
        <v>50</v>
      </c>
      <c r="I52" s="2">
        <v>50</v>
      </c>
      <c r="J52" s="2">
        <v>50</v>
      </c>
      <c r="K52" s="2">
        <v>50</v>
      </c>
      <c r="L52" s="2">
        <v>50</v>
      </c>
      <c r="M52" s="2">
        <v>50</v>
      </c>
    </row>
    <row r="53" spans="1:13" ht="23.25" x14ac:dyDescent="0.35">
      <c r="A53" s="18"/>
      <c r="B53" s="2"/>
      <c r="C53" s="2"/>
      <c r="D53" s="2"/>
      <c r="E53" s="2"/>
      <c r="F53" s="2"/>
      <c r="G53" s="2"/>
      <c r="H53" s="2"/>
      <c r="I53" s="2"/>
      <c r="J53" s="2"/>
      <c r="K53" s="2"/>
      <c r="L53" s="2"/>
      <c r="M53" s="2"/>
    </row>
    <row r="54" spans="1:13" ht="23.25" x14ac:dyDescent="0.35">
      <c r="A54" s="1" t="s">
        <v>7</v>
      </c>
      <c r="B54" s="15">
        <f>B51</f>
        <v>55</v>
      </c>
      <c r="C54" s="15">
        <f>IF(C45&gt;=$B$7,MIN(B54+($B$8*5),$B$10),MIN(B54-($B$8*5),$B$10))</f>
        <v>60</v>
      </c>
      <c r="D54" s="15">
        <f t="shared" ref="D54:M54" si="15">IF(D45&gt;=$B$7,MIN(C54+($B$8*5),$B$10),MIN(C54-($B$8*5),$B$10))</f>
        <v>65</v>
      </c>
      <c r="E54" s="15">
        <f t="shared" si="15"/>
        <v>70</v>
      </c>
      <c r="F54" s="15">
        <f t="shared" si="15"/>
        <v>75</v>
      </c>
      <c r="G54" s="15">
        <f t="shared" si="15"/>
        <v>80</v>
      </c>
      <c r="H54" s="15">
        <f t="shared" si="15"/>
        <v>85</v>
      </c>
      <c r="I54" s="15">
        <f t="shared" si="15"/>
        <v>80</v>
      </c>
      <c r="J54" s="15">
        <f t="shared" si="15"/>
        <v>75</v>
      </c>
      <c r="K54" s="15">
        <f t="shared" si="15"/>
        <v>70</v>
      </c>
      <c r="L54" s="15">
        <f t="shared" si="15"/>
        <v>65</v>
      </c>
      <c r="M54" s="15">
        <f t="shared" si="15"/>
        <v>60</v>
      </c>
    </row>
    <row r="55" spans="1:13" ht="46.5" x14ac:dyDescent="0.35">
      <c r="A55" s="26" t="s">
        <v>64</v>
      </c>
      <c r="B55" s="15">
        <f>ABS(B54-B52)</f>
        <v>5</v>
      </c>
      <c r="C55" s="15">
        <f t="shared" ref="C55:M55" si="16">ABS(C54-C52)</f>
        <v>10</v>
      </c>
      <c r="D55" s="15">
        <f t="shared" si="16"/>
        <v>15</v>
      </c>
      <c r="E55" s="15">
        <f t="shared" si="16"/>
        <v>20</v>
      </c>
      <c r="F55" s="15">
        <f t="shared" si="16"/>
        <v>25</v>
      </c>
      <c r="G55" s="15">
        <f t="shared" si="16"/>
        <v>30</v>
      </c>
      <c r="H55" s="15">
        <f t="shared" si="16"/>
        <v>35</v>
      </c>
      <c r="I55" s="15">
        <f t="shared" si="16"/>
        <v>30</v>
      </c>
      <c r="J55" s="15">
        <f t="shared" si="16"/>
        <v>25</v>
      </c>
      <c r="K55" s="15">
        <f t="shared" si="16"/>
        <v>20</v>
      </c>
      <c r="L55" s="15">
        <f t="shared" si="16"/>
        <v>15</v>
      </c>
      <c r="M55" s="15">
        <f t="shared" si="16"/>
        <v>10</v>
      </c>
    </row>
    <row r="56" spans="1:13" ht="23.25" x14ac:dyDescent="0.35">
      <c r="A56" s="1"/>
      <c r="B56" s="15"/>
      <c r="C56" s="15"/>
      <c r="D56" s="15"/>
      <c r="E56" s="15"/>
      <c r="F56" s="15"/>
      <c r="G56" s="15"/>
      <c r="H56" s="15"/>
      <c r="I56" s="15"/>
      <c r="J56" s="15"/>
      <c r="K56" s="15"/>
      <c r="L56" s="15"/>
      <c r="M56" s="15"/>
    </row>
    <row r="57" spans="1:13" ht="23.25" x14ac:dyDescent="0.35">
      <c r="A57" s="5" t="s">
        <v>24</v>
      </c>
      <c r="B57" s="15">
        <f>IF(B45&gt;=$B$7,$B$10,$B$9)</f>
        <v>105</v>
      </c>
      <c r="C57" s="15">
        <f t="shared" ref="C57:M57" si="17">IF(C45&gt;=$B$7,$B$10,$B$9)</f>
        <v>105</v>
      </c>
      <c r="D57" s="15">
        <f t="shared" si="17"/>
        <v>105</v>
      </c>
      <c r="E57" s="15">
        <f t="shared" si="17"/>
        <v>105</v>
      </c>
      <c r="F57" s="15">
        <f t="shared" si="17"/>
        <v>105</v>
      </c>
      <c r="G57" s="15">
        <f t="shared" si="17"/>
        <v>105</v>
      </c>
      <c r="H57" s="15">
        <f t="shared" si="17"/>
        <v>105</v>
      </c>
      <c r="I57" s="15">
        <f t="shared" si="17"/>
        <v>15</v>
      </c>
      <c r="J57" s="15">
        <f t="shared" si="17"/>
        <v>15</v>
      </c>
      <c r="K57" s="15">
        <f t="shared" si="17"/>
        <v>15</v>
      </c>
      <c r="L57" s="15">
        <f t="shared" si="17"/>
        <v>15</v>
      </c>
      <c r="M57" s="15">
        <f t="shared" si="17"/>
        <v>15</v>
      </c>
    </row>
    <row r="58" spans="1:13" ht="23.25" x14ac:dyDescent="0.35">
      <c r="A58" s="28" t="s">
        <v>25</v>
      </c>
      <c r="B58" s="2">
        <f>MIN(B49+(5*(B51-B49)/5),$B$10)</f>
        <v>55</v>
      </c>
      <c r="C58" s="2">
        <f>MIN(C49+(5*(C51-C49)/5),$B$10)</f>
        <v>60</v>
      </c>
      <c r="D58" s="2">
        <f t="shared" ref="D58:M58" si="18">MIN(D49+(5*(D51-D49)/5),$B$10)</f>
        <v>60</v>
      </c>
      <c r="E58" s="2">
        <f t="shared" si="18"/>
        <v>60</v>
      </c>
      <c r="F58" s="2">
        <f t="shared" si="18"/>
        <v>60</v>
      </c>
      <c r="G58" s="2">
        <f t="shared" si="18"/>
        <v>60</v>
      </c>
      <c r="H58" s="2">
        <f t="shared" si="18"/>
        <v>60</v>
      </c>
      <c r="I58" s="2">
        <f t="shared" si="18"/>
        <v>50</v>
      </c>
      <c r="J58" s="2">
        <f t="shared" si="18"/>
        <v>45</v>
      </c>
      <c r="K58" s="2">
        <f t="shared" si="18"/>
        <v>40</v>
      </c>
      <c r="L58" s="2">
        <f t="shared" si="18"/>
        <v>40</v>
      </c>
      <c r="M58" s="2">
        <f t="shared" si="18"/>
        <v>40</v>
      </c>
    </row>
    <row r="59" spans="1:13" ht="46.5" x14ac:dyDescent="0.35">
      <c r="A59" s="50" t="s">
        <v>65</v>
      </c>
      <c r="B59" s="2">
        <f>ABS(B58-B52)</f>
        <v>5</v>
      </c>
      <c r="C59" s="2">
        <f t="shared" ref="C59:M59" si="19">ABS(C58-C52)</f>
        <v>10</v>
      </c>
      <c r="D59" s="2">
        <f t="shared" si="19"/>
        <v>10</v>
      </c>
      <c r="E59" s="2">
        <f t="shared" si="19"/>
        <v>10</v>
      </c>
      <c r="F59" s="2">
        <f t="shared" si="19"/>
        <v>10</v>
      </c>
      <c r="G59" s="2">
        <f t="shared" si="19"/>
        <v>10</v>
      </c>
      <c r="H59" s="2">
        <f t="shared" si="19"/>
        <v>10</v>
      </c>
      <c r="I59" s="2">
        <f t="shared" si="19"/>
        <v>0</v>
      </c>
      <c r="J59" s="2">
        <f t="shared" si="19"/>
        <v>5</v>
      </c>
      <c r="K59" s="2">
        <f t="shared" si="19"/>
        <v>10</v>
      </c>
      <c r="L59" s="2">
        <f t="shared" si="19"/>
        <v>10</v>
      </c>
      <c r="M59" s="2">
        <f t="shared" si="19"/>
        <v>10</v>
      </c>
    </row>
    <row r="60" spans="1:13" ht="23.25" x14ac:dyDescent="0.35">
      <c r="A60" s="70" t="s">
        <v>75</v>
      </c>
      <c r="B60" s="69"/>
      <c r="C60" s="69"/>
      <c r="D60" s="69"/>
      <c r="E60" s="69"/>
      <c r="F60" s="69"/>
      <c r="G60" s="69"/>
      <c r="H60" s="69"/>
      <c r="I60" s="69"/>
      <c r="J60" s="69"/>
      <c r="K60" s="69"/>
      <c r="L60" s="69"/>
      <c r="M60" s="69"/>
    </row>
    <row r="61" spans="1:13" ht="49.5" customHeight="1" x14ac:dyDescent="0.35">
      <c r="A61" s="75" t="s">
        <v>94</v>
      </c>
      <c r="B61" s="76"/>
      <c r="C61" s="76"/>
      <c r="D61" s="76"/>
      <c r="E61" s="76"/>
      <c r="F61" s="76"/>
      <c r="G61" s="76"/>
      <c r="H61" s="76"/>
      <c r="I61" s="76"/>
      <c r="J61" s="76"/>
      <c r="K61" s="76"/>
      <c r="L61" s="76"/>
      <c r="M61" s="76"/>
    </row>
    <row r="62" spans="1:13" ht="46.5" customHeight="1" x14ac:dyDescent="0.35">
      <c r="A62" s="99" t="s">
        <v>88</v>
      </c>
      <c r="B62" s="99"/>
      <c r="C62" s="99"/>
      <c r="D62" s="99"/>
      <c r="E62" s="99"/>
      <c r="F62" s="99"/>
      <c r="G62" s="99"/>
      <c r="H62" s="99"/>
      <c r="I62" s="99"/>
      <c r="J62" s="99"/>
      <c r="K62" s="99"/>
      <c r="L62" s="99"/>
      <c r="M62" s="67"/>
    </row>
    <row r="63" spans="1:13" ht="46.5" customHeight="1" x14ac:dyDescent="0.2">
      <c r="A63" s="98" t="s">
        <v>77</v>
      </c>
      <c r="B63" s="98"/>
      <c r="C63" s="98"/>
      <c r="D63" s="98"/>
      <c r="E63" s="98"/>
      <c r="F63" s="98"/>
      <c r="G63" s="98"/>
      <c r="H63" s="98"/>
      <c r="I63" s="98"/>
      <c r="J63" s="98"/>
      <c r="K63" s="98"/>
      <c r="L63" s="98"/>
      <c r="M63" s="98"/>
    </row>
    <row r="64" spans="1:13" ht="146.25" customHeight="1" x14ac:dyDescent="0.35">
      <c r="A64" s="75" t="s">
        <v>95</v>
      </c>
      <c r="B64" s="76"/>
      <c r="C64" s="76"/>
      <c r="D64" s="76"/>
      <c r="E64" s="76"/>
      <c r="F64" s="76"/>
      <c r="G64" s="76"/>
      <c r="H64" s="76"/>
      <c r="I64" s="76"/>
      <c r="J64" s="76"/>
      <c r="K64" s="76"/>
      <c r="L64" s="76"/>
      <c r="M64" s="76"/>
    </row>
    <row r="65" spans="1:13" ht="56.25" customHeight="1" x14ac:dyDescent="0.2">
      <c r="A65" s="25"/>
    </row>
    <row r="66" spans="1:13" ht="33.950000000000003" customHeight="1" x14ac:dyDescent="0.35">
      <c r="A66" s="58" t="s">
        <v>69</v>
      </c>
      <c r="B66" s="59"/>
      <c r="C66" s="59"/>
      <c r="D66" s="59"/>
      <c r="E66" s="59"/>
      <c r="F66" s="59"/>
      <c r="G66" s="59"/>
      <c r="H66" s="59"/>
      <c r="I66" s="59"/>
      <c r="J66" s="59"/>
      <c r="K66" s="59"/>
      <c r="L66" s="59"/>
      <c r="M66" s="59"/>
    </row>
    <row r="67" spans="1:13" ht="29.1" customHeight="1" x14ac:dyDescent="0.35">
      <c r="A67" s="104" t="s">
        <v>78</v>
      </c>
      <c r="B67" s="105"/>
      <c r="C67" s="105"/>
      <c r="D67" s="105"/>
      <c r="E67" s="105"/>
      <c r="F67" s="105"/>
      <c r="G67" s="105"/>
      <c r="H67" s="105"/>
      <c r="I67" s="105"/>
      <c r="J67" s="105"/>
      <c r="K67" s="60"/>
      <c r="L67" s="60"/>
      <c r="M67" s="61"/>
    </row>
    <row r="68" spans="1:13" ht="31.5" customHeight="1" x14ac:dyDescent="0.35">
      <c r="A68" s="104" t="s">
        <v>79</v>
      </c>
      <c r="B68" s="105"/>
      <c r="C68" s="105"/>
      <c r="D68" s="105"/>
      <c r="E68" s="105"/>
      <c r="F68" s="105"/>
      <c r="G68" s="105"/>
      <c r="H68" s="105"/>
      <c r="I68" s="105"/>
      <c r="J68" s="105"/>
      <c r="K68" s="105"/>
      <c r="L68" s="105"/>
      <c r="M68" s="61"/>
    </row>
    <row r="69" spans="1:13" ht="42" customHeight="1" x14ac:dyDescent="0.35">
      <c r="A69" s="81" t="s">
        <v>80</v>
      </c>
      <c r="B69" s="84"/>
      <c r="C69" s="84"/>
      <c r="D69" s="84"/>
      <c r="E69" s="84"/>
      <c r="F69" s="84"/>
      <c r="G69" s="84"/>
      <c r="H69" s="84"/>
      <c r="I69" s="84"/>
      <c r="J69" s="84"/>
      <c r="K69" s="84"/>
      <c r="L69" s="84"/>
      <c r="M69" s="61"/>
    </row>
    <row r="70" spans="1:13" ht="20.25" x14ac:dyDescent="0.3">
      <c r="A70" s="10" t="s">
        <v>21</v>
      </c>
      <c r="B70" s="11" t="s">
        <v>9</v>
      </c>
      <c r="C70" s="11" t="s">
        <v>10</v>
      </c>
      <c r="D70" s="11" t="s">
        <v>11</v>
      </c>
      <c r="E70" s="11" t="s">
        <v>12</v>
      </c>
      <c r="F70" s="11" t="s">
        <v>13</v>
      </c>
      <c r="G70" s="11" t="s">
        <v>14</v>
      </c>
      <c r="H70" s="11" t="s">
        <v>15</v>
      </c>
      <c r="I70" s="11" t="s">
        <v>16</v>
      </c>
      <c r="J70" s="11" t="s">
        <v>17</v>
      </c>
      <c r="K70" s="11" t="s">
        <v>18</v>
      </c>
      <c r="L70" s="11" t="s">
        <v>19</v>
      </c>
      <c r="M70" s="11" t="s">
        <v>20</v>
      </c>
    </row>
    <row r="71" spans="1:13" ht="23.25" x14ac:dyDescent="0.35">
      <c r="A71" s="1" t="s">
        <v>2</v>
      </c>
      <c r="B71" s="3">
        <v>75</v>
      </c>
      <c r="C71" s="3">
        <v>75</v>
      </c>
      <c r="D71" s="3">
        <v>75</v>
      </c>
      <c r="E71" s="3">
        <v>75</v>
      </c>
      <c r="F71" s="3">
        <v>75</v>
      </c>
      <c r="G71" s="3">
        <v>75</v>
      </c>
      <c r="H71" s="3">
        <v>75</v>
      </c>
      <c r="I71" s="3">
        <v>75</v>
      </c>
      <c r="J71" s="3">
        <v>75</v>
      </c>
      <c r="K71" s="3">
        <v>75</v>
      </c>
      <c r="L71" s="3">
        <v>75</v>
      </c>
      <c r="M71" s="3">
        <v>75</v>
      </c>
    </row>
    <row r="72" spans="1:13" ht="57.75" customHeight="1" x14ac:dyDescent="0.35">
      <c r="A72" s="1" t="s">
        <v>0</v>
      </c>
      <c r="B72" s="1">
        <v>50</v>
      </c>
      <c r="C72" s="12">
        <f>B78</f>
        <v>54</v>
      </c>
      <c r="D72" s="15">
        <f t="shared" ref="D72" si="20">C78</f>
        <v>56</v>
      </c>
      <c r="E72" s="15">
        <f t="shared" ref="E72" si="21">D78</f>
        <v>61</v>
      </c>
      <c r="F72" s="15">
        <f t="shared" ref="F72" si="22">E78</f>
        <v>66</v>
      </c>
      <c r="G72" s="15">
        <f t="shared" ref="G72" si="23">F78</f>
        <v>71</v>
      </c>
      <c r="H72" s="15">
        <f t="shared" ref="H72" si="24">G78</f>
        <v>76</v>
      </c>
      <c r="I72" s="15">
        <f t="shared" ref="I72" si="25">H78</f>
        <v>81</v>
      </c>
      <c r="J72" s="15">
        <f t="shared" ref="J72" si="26">I78</f>
        <v>86</v>
      </c>
      <c r="K72" s="15">
        <f t="shared" ref="K72" si="27">J78</f>
        <v>91</v>
      </c>
      <c r="L72" s="15">
        <f t="shared" ref="L72" si="28">K78</f>
        <v>96</v>
      </c>
      <c r="M72" s="15">
        <f t="shared" ref="M72" si="29">L78</f>
        <v>101</v>
      </c>
    </row>
    <row r="73" spans="1:13" ht="23.25" x14ac:dyDescent="0.35">
      <c r="A73" s="16" t="s">
        <v>26</v>
      </c>
      <c r="B73" s="15">
        <f>MAX(B72-(5*$B$8),$B$9)</f>
        <v>45</v>
      </c>
      <c r="C73" s="15">
        <f t="shared" ref="C73:M73" si="30">MAX(C72-(5*$B$8),$B$9)</f>
        <v>49</v>
      </c>
      <c r="D73" s="15">
        <f t="shared" si="30"/>
        <v>51</v>
      </c>
      <c r="E73" s="15">
        <f t="shared" si="30"/>
        <v>56</v>
      </c>
      <c r="F73" s="15">
        <f t="shared" si="30"/>
        <v>61</v>
      </c>
      <c r="G73" s="15">
        <f t="shared" si="30"/>
        <v>66</v>
      </c>
      <c r="H73" s="15">
        <f t="shared" si="30"/>
        <v>71</v>
      </c>
      <c r="I73" s="15">
        <f t="shared" si="30"/>
        <v>76</v>
      </c>
      <c r="J73" s="15">
        <f t="shared" si="30"/>
        <v>81</v>
      </c>
      <c r="K73" s="15">
        <f t="shared" si="30"/>
        <v>86</v>
      </c>
      <c r="L73" s="15">
        <f t="shared" si="30"/>
        <v>91</v>
      </c>
      <c r="M73" s="15">
        <f t="shared" si="30"/>
        <v>96</v>
      </c>
    </row>
    <row r="74" spans="1:13" ht="23.25" x14ac:dyDescent="0.35">
      <c r="A74" s="5" t="s">
        <v>27</v>
      </c>
      <c r="B74" s="2">
        <f>MIN(B72+(5*$B$8),$B$10)</f>
        <v>55</v>
      </c>
      <c r="C74" s="2">
        <f t="shared" ref="C74:M74" si="31">MIN(C72+(5*$B$8),$B$10)</f>
        <v>59</v>
      </c>
      <c r="D74" s="2">
        <f t="shared" si="31"/>
        <v>61</v>
      </c>
      <c r="E74" s="2">
        <f t="shared" si="31"/>
        <v>66</v>
      </c>
      <c r="F74" s="2">
        <f t="shared" si="31"/>
        <v>71</v>
      </c>
      <c r="G74" s="2">
        <f t="shared" si="31"/>
        <v>76</v>
      </c>
      <c r="H74" s="2">
        <f t="shared" si="31"/>
        <v>81</v>
      </c>
      <c r="I74" s="2">
        <f t="shared" si="31"/>
        <v>86</v>
      </c>
      <c r="J74" s="2">
        <f t="shared" si="31"/>
        <v>91</v>
      </c>
      <c r="K74" s="2">
        <f t="shared" si="31"/>
        <v>96</v>
      </c>
      <c r="L74" s="2">
        <f t="shared" si="31"/>
        <v>101</v>
      </c>
      <c r="M74" s="2">
        <f t="shared" si="31"/>
        <v>105</v>
      </c>
    </row>
    <row r="75" spans="1:13" ht="23.25" x14ac:dyDescent="0.35">
      <c r="A75" s="1" t="s">
        <v>23</v>
      </c>
      <c r="B75" s="2">
        <v>50</v>
      </c>
      <c r="C75" s="4">
        <f>MIN(MAX(B77,C72-(5*$B$8)),C72+5*$B$8)</f>
        <v>55</v>
      </c>
      <c r="D75" s="4">
        <f t="shared" ref="D75" si="32">MIN(MAX(C77,D72-(5*$B$8)),D72+5*$B$8)</f>
        <v>60</v>
      </c>
      <c r="E75" s="4">
        <f t="shared" ref="E75" si="33">MIN(MAX(D77,E72-(5*$B$8)),E72+5*$B$8)</f>
        <v>65</v>
      </c>
      <c r="F75" s="4">
        <f t="shared" ref="F75" si="34">MIN(MAX(E77,F72-(5*$B$8)),F72+5*$B$8)</f>
        <v>70</v>
      </c>
      <c r="G75" s="4">
        <f t="shared" ref="G75" si="35">MIN(MAX(F77,G72-(5*$B$8)),G72+5*$B$8)</f>
        <v>75</v>
      </c>
      <c r="H75" s="4">
        <f t="shared" ref="H75" si="36">MIN(MAX(G77,H72-(5*$B$8)),H72+5*$B$8)</f>
        <v>80</v>
      </c>
      <c r="I75" s="4">
        <f t="shared" ref="I75" si="37">MIN(MAX(H77,I72-(5*$B$8)),I72+5*$B$8)</f>
        <v>85</v>
      </c>
      <c r="J75" s="4">
        <f t="shared" ref="J75" si="38">MIN(MAX(I77,J72-(5*$B$8)),J72+5*$B$8)</f>
        <v>90</v>
      </c>
      <c r="K75" s="4">
        <f t="shared" ref="K75" si="39">MIN(MAX(J77,K72-(5*$B$8)),K72+5*$B$8)</f>
        <v>95</v>
      </c>
      <c r="L75" s="4">
        <f t="shared" ref="L75" si="40">MIN(MAX(K77,L72-(5*$B$8)),L72+5*$B$8)</f>
        <v>100</v>
      </c>
      <c r="M75" s="4">
        <f t="shared" ref="M75" si="41">MIN(MAX(L77,M72-(5*$B$8)),M72+5*$B$8)</f>
        <v>105</v>
      </c>
    </row>
    <row r="76" spans="1:13" ht="23.25" x14ac:dyDescent="0.35">
      <c r="A76" s="1"/>
      <c r="B76" s="2"/>
      <c r="C76" s="15"/>
      <c r="D76" s="15"/>
      <c r="E76" s="15"/>
      <c r="F76" s="15"/>
      <c r="G76" s="15"/>
      <c r="H76" s="15"/>
      <c r="I76" s="15"/>
      <c r="J76" s="15"/>
      <c r="K76" s="15"/>
      <c r="L76" s="15"/>
      <c r="M76" s="15"/>
    </row>
    <row r="77" spans="1:13" ht="23.25" x14ac:dyDescent="0.35">
      <c r="A77" s="1" t="s">
        <v>1</v>
      </c>
      <c r="B77" s="2">
        <v>55</v>
      </c>
      <c r="C77" s="2">
        <f>MIN(IF(C71&gt;=$B$7,C75+5,C75-5), $B$10)</f>
        <v>60</v>
      </c>
      <c r="D77" s="2">
        <f t="shared" ref="D77:M77" si="42">MIN(IF(D71&gt;=$B$7,D75+5,D75-5), $B$10)</f>
        <v>65</v>
      </c>
      <c r="E77" s="2">
        <f t="shared" si="42"/>
        <v>70</v>
      </c>
      <c r="F77" s="2">
        <f t="shared" si="42"/>
        <v>75</v>
      </c>
      <c r="G77" s="2">
        <f t="shared" si="42"/>
        <v>80</v>
      </c>
      <c r="H77" s="2">
        <f t="shared" si="42"/>
        <v>85</v>
      </c>
      <c r="I77" s="2">
        <f t="shared" si="42"/>
        <v>90</v>
      </c>
      <c r="J77" s="2">
        <f t="shared" si="42"/>
        <v>95</v>
      </c>
      <c r="K77" s="2">
        <f t="shared" si="42"/>
        <v>100</v>
      </c>
      <c r="L77" s="2">
        <f t="shared" si="42"/>
        <v>105</v>
      </c>
      <c r="M77" s="2">
        <f t="shared" si="42"/>
        <v>105</v>
      </c>
    </row>
    <row r="78" spans="1:13" ht="57.75" customHeight="1" x14ac:dyDescent="0.35">
      <c r="A78" s="1" t="s">
        <v>76</v>
      </c>
      <c r="B78" s="12">
        <v>54</v>
      </c>
      <c r="C78" s="2">
        <v>56</v>
      </c>
      <c r="D78" s="2">
        <v>61</v>
      </c>
      <c r="E78" s="2">
        <v>66</v>
      </c>
      <c r="F78" s="2">
        <v>71</v>
      </c>
      <c r="G78" s="2">
        <v>76</v>
      </c>
      <c r="H78" s="15">
        <v>81</v>
      </c>
      <c r="I78" s="2">
        <v>86</v>
      </c>
      <c r="J78" s="2">
        <v>91</v>
      </c>
      <c r="K78" s="2">
        <v>96</v>
      </c>
      <c r="L78" s="2">
        <v>101</v>
      </c>
      <c r="M78" s="2">
        <v>105</v>
      </c>
    </row>
    <row r="79" spans="1:13" ht="23.25" x14ac:dyDescent="0.35">
      <c r="A79" s="18"/>
      <c r="B79" s="2"/>
      <c r="C79" s="2"/>
      <c r="D79" s="2"/>
      <c r="E79" s="2"/>
      <c r="F79" s="2"/>
      <c r="G79" s="2"/>
      <c r="H79" s="2"/>
      <c r="I79" s="2"/>
      <c r="J79" s="2"/>
      <c r="K79" s="2"/>
      <c r="L79" s="2"/>
      <c r="M79" s="2"/>
    </row>
    <row r="80" spans="1:13" ht="23.25" x14ac:dyDescent="0.35">
      <c r="A80" s="1" t="s">
        <v>7</v>
      </c>
      <c r="B80" s="15">
        <f>B77</f>
        <v>55</v>
      </c>
      <c r="C80" s="15">
        <f>IF(C71&gt;=$B$7,MIN(B80+($B$8*5),$B$10),MIN(B80-($B$8*5),$B$10))</f>
        <v>60</v>
      </c>
      <c r="D80" s="15">
        <f t="shared" ref="D80" si="43">IF(D71&gt;=$B$7,MIN(C80+($B$8*5),$B$10),MIN(C80-($B$8*5),$B$10))</f>
        <v>65</v>
      </c>
      <c r="E80" s="15">
        <f t="shared" ref="E80" si="44">IF(E71&gt;=$B$7,MIN(D80+($B$8*5),$B$10),MIN(D80-($B$8*5),$B$10))</f>
        <v>70</v>
      </c>
      <c r="F80" s="15">
        <f t="shared" ref="F80" si="45">IF(F71&gt;=$B$7,MIN(E80+($B$8*5),$B$10),MIN(E80-($B$8*5),$B$10))</f>
        <v>75</v>
      </c>
      <c r="G80" s="15">
        <f t="shared" ref="G80" si="46">IF(G71&gt;=$B$7,MIN(F80+($B$8*5),$B$10),MIN(F80-($B$8*5),$B$10))</f>
        <v>80</v>
      </c>
      <c r="H80" s="15">
        <f t="shared" ref="H80" si="47">IF(H71&gt;=$B$7,MIN(G80+($B$8*5),$B$10),MIN(G80-($B$8*5),$B$10))</f>
        <v>85</v>
      </c>
      <c r="I80" s="15">
        <f t="shared" ref="I80" si="48">IF(I71&gt;=$B$7,MIN(H80+($B$8*5),$B$10),MIN(H80-($B$8*5),$B$10))</f>
        <v>90</v>
      </c>
      <c r="J80" s="15">
        <f t="shared" ref="J80" si="49">IF(J71&gt;=$B$7,MIN(I80+($B$8*5),$B$10),MIN(I80-($B$8*5),$B$10))</f>
        <v>95</v>
      </c>
      <c r="K80" s="15">
        <f t="shared" ref="K80" si="50">IF(K71&gt;=$B$7,MIN(J80+($B$8*5),$B$10),MIN(J80-($B$8*5),$B$10))</f>
        <v>100</v>
      </c>
      <c r="L80" s="15">
        <f t="shared" ref="L80" si="51">IF(L71&gt;=$B$7,MIN(K80+($B$8*5),$B$10),MIN(K80-($B$8*5),$B$10))</f>
        <v>105</v>
      </c>
      <c r="M80" s="15">
        <f t="shared" ref="M80" si="52">IF(M71&gt;=$B$7,MIN(L80+($B$8*5),$B$10),MIN(L80-($B$8*5),$B$10))</f>
        <v>105</v>
      </c>
    </row>
    <row r="81" spans="1:13" ht="46.5" x14ac:dyDescent="0.35">
      <c r="A81" s="26" t="s">
        <v>64</v>
      </c>
      <c r="B81" s="15">
        <f>B80-B78</f>
        <v>1</v>
      </c>
      <c r="C81" s="15">
        <f t="shared" ref="C81:M81" si="53">C80-C78</f>
        <v>4</v>
      </c>
      <c r="D81" s="15">
        <f t="shared" si="53"/>
        <v>4</v>
      </c>
      <c r="E81" s="15">
        <f t="shared" si="53"/>
        <v>4</v>
      </c>
      <c r="F81" s="15">
        <f t="shared" si="53"/>
        <v>4</v>
      </c>
      <c r="G81" s="15">
        <f t="shared" si="53"/>
        <v>4</v>
      </c>
      <c r="H81" s="15">
        <f t="shared" si="53"/>
        <v>4</v>
      </c>
      <c r="I81" s="15">
        <f t="shared" si="53"/>
        <v>4</v>
      </c>
      <c r="J81" s="15">
        <f t="shared" si="53"/>
        <v>4</v>
      </c>
      <c r="K81" s="15">
        <f t="shared" si="53"/>
        <v>4</v>
      </c>
      <c r="L81" s="15">
        <f t="shared" si="53"/>
        <v>4</v>
      </c>
      <c r="M81" s="15">
        <f t="shared" si="53"/>
        <v>0</v>
      </c>
    </row>
    <row r="82" spans="1:13" ht="23.25" x14ac:dyDescent="0.35">
      <c r="A82" s="1"/>
      <c r="B82" s="15"/>
      <c r="C82" s="15"/>
      <c r="D82" s="15"/>
      <c r="E82" s="15"/>
      <c r="F82" s="15"/>
      <c r="G82" s="15"/>
      <c r="H82" s="15"/>
      <c r="I82" s="15"/>
      <c r="J82" s="15"/>
      <c r="K82" s="15"/>
      <c r="L82" s="15"/>
      <c r="M82" s="15"/>
    </row>
    <row r="83" spans="1:13" ht="23.25" x14ac:dyDescent="0.35">
      <c r="A83" s="5" t="s">
        <v>24</v>
      </c>
      <c r="B83" s="15">
        <f>IF(B71&gt;=$B$7,$B$10,$B$9)</f>
        <v>105</v>
      </c>
      <c r="C83" s="15">
        <f t="shared" ref="C83:M83" si="54">IF(C71&gt;=$B$7,$B$10,$B$9)</f>
        <v>105</v>
      </c>
      <c r="D83" s="15">
        <f t="shared" si="54"/>
        <v>105</v>
      </c>
      <c r="E83" s="15">
        <f t="shared" si="54"/>
        <v>105</v>
      </c>
      <c r="F83" s="15">
        <f t="shared" si="54"/>
        <v>105</v>
      </c>
      <c r="G83" s="15">
        <f t="shared" si="54"/>
        <v>105</v>
      </c>
      <c r="H83" s="15">
        <f t="shared" si="54"/>
        <v>105</v>
      </c>
      <c r="I83" s="15">
        <f t="shared" si="54"/>
        <v>105</v>
      </c>
      <c r="J83" s="15">
        <f t="shared" si="54"/>
        <v>105</v>
      </c>
      <c r="K83" s="15">
        <f t="shared" si="54"/>
        <v>105</v>
      </c>
      <c r="L83" s="15">
        <f t="shared" si="54"/>
        <v>105</v>
      </c>
      <c r="M83" s="15">
        <f t="shared" si="54"/>
        <v>105</v>
      </c>
    </row>
    <row r="84" spans="1:13" ht="23.25" x14ac:dyDescent="0.35">
      <c r="A84" s="28" t="s">
        <v>25</v>
      </c>
      <c r="B84" s="2">
        <f t="shared" ref="B84:M84" si="55">MIN(B75+(5*(B77-B75)/5),$B$10)</f>
        <v>55</v>
      </c>
      <c r="C84" s="2">
        <f t="shared" si="55"/>
        <v>60</v>
      </c>
      <c r="D84" s="2">
        <f t="shared" si="55"/>
        <v>65</v>
      </c>
      <c r="E84" s="2">
        <f t="shared" si="55"/>
        <v>70</v>
      </c>
      <c r="F84" s="2">
        <f t="shared" si="55"/>
        <v>75</v>
      </c>
      <c r="G84" s="2">
        <f t="shared" si="55"/>
        <v>80</v>
      </c>
      <c r="H84" s="2">
        <f t="shared" si="55"/>
        <v>85</v>
      </c>
      <c r="I84" s="2">
        <f t="shared" si="55"/>
        <v>90</v>
      </c>
      <c r="J84" s="2">
        <f t="shared" si="55"/>
        <v>95</v>
      </c>
      <c r="K84" s="2">
        <f t="shared" si="55"/>
        <v>100</v>
      </c>
      <c r="L84" s="2">
        <f t="shared" si="55"/>
        <v>105</v>
      </c>
      <c r="M84" s="2">
        <f t="shared" si="55"/>
        <v>105</v>
      </c>
    </row>
    <row r="85" spans="1:13" ht="46.5" x14ac:dyDescent="0.35">
      <c r="A85" s="50" t="s">
        <v>65</v>
      </c>
      <c r="B85" s="2">
        <f>ABS(B84-B78)</f>
        <v>1</v>
      </c>
      <c r="C85" s="2">
        <f t="shared" ref="C85" si="56">ABS(C84-C78)</f>
        <v>4</v>
      </c>
      <c r="D85" s="2">
        <f t="shared" ref="D85" si="57">ABS(D84-D78)</f>
        <v>4</v>
      </c>
      <c r="E85" s="2">
        <f t="shared" ref="E85" si="58">ABS(E84-E78)</f>
        <v>4</v>
      </c>
      <c r="F85" s="2">
        <f t="shared" ref="F85" si="59">ABS(F84-F78)</f>
        <v>4</v>
      </c>
      <c r="G85" s="2">
        <f t="shared" ref="G85" si="60">ABS(G84-G78)</f>
        <v>4</v>
      </c>
      <c r="H85" s="2">
        <f t="shared" ref="H85" si="61">ABS(H84-H78)</f>
        <v>4</v>
      </c>
      <c r="I85" s="2">
        <f t="shared" ref="I85" si="62">ABS(I84-I78)</f>
        <v>4</v>
      </c>
      <c r="J85" s="2">
        <f t="shared" ref="J85" si="63">ABS(J84-J78)</f>
        <v>4</v>
      </c>
      <c r="K85" s="2">
        <f t="shared" ref="K85" si="64">ABS(K84-K78)</f>
        <v>4</v>
      </c>
      <c r="L85" s="2">
        <f t="shared" ref="L85" si="65">ABS(L84-L78)</f>
        <v>4</v>
      </c>
      <c r="M85" s="2">
        <f t="shared" ref="M85" si="66">ABS(M84-M78)</f>
        <v>0</v>
      </c>
    </row>
    <row r="86" spans="1:13" ht="26.25" customHeight="1" x14ac:dyDescent="0.35">
      <c r="A86" s="62" t="s">
        <v>63</v>
      </c>
      <c r="B86" s="63"/>
      <c r="C86" s="63"/>
      <c r="D86" s="63"/>
      <c r="E86" s="63"/>
      <c r="F86" s="63"/>
      <c r="G86" s="63"/>
      <c r="H86" s="63"/>
      <c r="I86" s="63"/>
      <c r="J86" s="63"/>
      <c r="K86" s="63"/>
      <c r="L86" s="63"/>
      <c r="M86" s="63"/>
    </row>
    <row r="87" spans="1:13" ht="59.25" customHeight="1" x14ac:dyDescent="0.35">
      <c r="A87" s="81" t="s">
        <v>81</v>
      </c>
      <c r="B87" s="81"/>
      <c r="C87" s="81"/>
      <c r="D87" s="81"/>
      <c r="E87" s="81"/>
      <c r="F87" s="81"/>
      <c r="G87" s="81"/>
      <c r="H87" s="81"/>
      <c r="I87" s="81"/>
      <c r="J87" s="81"/>
      <c r="K87" s="81"/>
      <c r="L87" s="81"/>
      <c r="M87" s="76"/>
    </row>
    <row r="88" spans="1:13" ht="88.5" customHeight="1" x14ac:dyDescent="0.35">
      <c r="A88" s="84" t="s">
        <v>96</v>
      </c>
      <c r="B88" s="85"/>
      <c r="C88" s="85"/>
      <c r="D88" s="85"/>
      <c r="E88" s="85"/>
      <c r="F88" s="85"/>
      <c r="G88" s="85"/>
      <c r="H88" s="85"/>
      <c r="I88" s="85"/>
      <c r="J88" s="85"/>
      <c r="K88" s="85"/>
      <c r="L88" s="85"/>
      <c r="M88" s="85"/>
    </row>
    <row r="89" spans="1:13" ht="89.25" customHeight="1" x14ac:dyDescent="0.35">
      <c r="A89" s="86" t="s">
        <v>89</v>
      </c>
      <c r="B89" s="87"/>
      <c r="C89" s="87"/>
      <c r="D89" s="87"/>
      <c r="E89" s="87"/>
      <c r="F89" s="87"/>
      <c r="G89" s="87"/>
      <c r="H89" s="87"/>
      <c r="I89" s="87"/>
      <c r="J89" s="87"/>
      <c r="K89" s="87"/>
      <c r="L89" s="87"/>
      <c r="M89" s="87"/>
    </row>
    <row r="90" spans="1:13" ht="49.5" customHeight="1" x14ac:dyDescent="0.35">
      <c r="A90" s="71"/>
      <c r="B90" s="72"/>
      <c r="C90" s="72"/>
      <c r="D90" s="72"/>
      <c r="E90" s="72"/>
      <c r="F90" s="72"/>
      <c r="G90" s="72"/>
      <c r="H90" s="72"/>
      <c r="I90" s="72"/>
      <c r="J90" s="72"/>
      <c r="K90" s="72"/>
      <c r="L90" s="72"/>
      <c r="M90" s="72"/>
    </row>
    <row r="91" spans="1:13" ht="33.950000000000003" customHeight="1" x14ac:dyDescent="0.35">
      <c r="A91" s="64" t="s">
        <v>91</v>
      </c>
      <c r="B91" s="65"/>
      <c r="C91" s="65"/>
      <c r="D91" s="65"/>
      <c r="E91" s="65"/>
      <c r="F91" s="65"/>
      <c r="G91" s="65"/>
      <c r="H91" s="65"/>
      <c r="I91" s="65"/>
      <c r="J91" s="65"/>
      <c r="K91" s="65"/>
      <c r="L91" s="65"/>
      <c r="M91" s="65"/>
    </row>
    <row r="92" spans="1:13" ht="29.1" customHeight="1" x14ac:dyDescent="0.35">
      <c r="A92" s="88" t="s">
        <v>78</v>
      </c>
      <c r="B92" s="89"/>
      <c r="C92" s="89"/>
      <c r="D92" s="89"/>
      <c r="E92" s="89"/>
      <c r="F92" s="89"/>
      <c r="G92" s="89"/>
      <c r="H92" s="89"/>
      <c r="I92" s="89"/>
      <c r="J92" s="89"/>
      <c r="K92" s="90"/>
      <c r="L92" s="90"/>
      <c r="M92" s="90"/>
    </row>
    <row r="93" spans="1:13" ht="46.5" customHeight="1" x14ac:dyDescent="0.35">
      <c r="A93" s="91" t="s">
        <v>97</v>
      </c>
      <c r="B93" s="89"/>
      <c r="C93" s="89"/>
      <c r="D93" s="89"/>
      <c r="E93" s="89"/>
      <c r="F93" s="89"/>
      <c r="G93" s="89"/>
      <c r="H93" s="89"/>
      <c r="I93" s="89"/>
      <c r="J93" s="89"/>
      <c r="K93" s="89"/>
      <c r="L93" s="89"/>
      <c r="M93" s="90"/>
    </row>
    <row r="94" spans="1:13" ht="59.25" customHeight="1" x14ac:dyDescent="0.35">
      <c r="A94" s="91" t="s">
        <v>80</v>
      </c>
      <c r="B94" s="92"/>
      <c r="C94" s="92"/>
      <c r="D94" s="92"/>
      <c r="E94" s="92"/>
      <c r="F94" s="92"/>
      <c r="G94" s="92"/>
      <c r="H94" s="92"/>
      <c r="I94" s="92"/>
      <c r="J94" s="92"/>
      <c r="K94" s="92"/>
      <c r="L94" s="92"/>
      <c r="M94" s="76"/>
    </row>
    <row r="95" spans="1:13" ht="20.25" x14ac:dyDescent="0.3">
      <c r="A95" s="10" t="s">
        <v>21</v>
      </c>
      <c r="B95" s="11" t="s">
        <v>9</v>
      </c>
      <c r="C95" s="11" t="s">
        <v>10</v>
      </c>
      <c r="D95" s="11" t="s">
        <v>11</v>
      </c>
      <c r="E95" s="11" t="s">
        <v>12</v>
      </c>
      <c r="F95" s="11" t="s">
        <v>13</v>
      </c>
      <c r="G95" s="11" t="s">
        <v>14</v>
      </c>
      <c r="H95" s="11" t="s">
        <v>15</v>
      </c>
      <c r="I95" s="11" t="s">
        <v>16</v>
      </c>
      <c r="J95" s="11" t="s">
        <v>17</v>
      </c>
      <c r="K95" s="11" t="s">
        <v>18</v>
      </c>
      <c r="L95" s="11" t="s">
        <v>19</v>
      </c>
      <c r="M95" s="11" t="s">
        <v>20</v>
      </c>
    </row>
    <row r="96" spans="1:13" ht="23.25" x14ac:dyDescent="0.35">
      <c r="A96" s="1" t="s">
        <v>2</v>
      </c>
      <c r="B96" s="3">
        <v>75</v>
      </c>
      <c r="C96" s="3">
        <v>75</v>
      </c>
      <c r="D96" s="3">
        <v>75</v>
      </c>
      <c r="E96" s="3">
        <v>75</v>
      </c>
      <c r="F96" s="3">
        <v>75</v>
      </c>
      <c r="G96" s="3">
        <v>75</v>
      </c>
      <c r="H96" s="3">
        <v>75</v>
      </c>
      <c r="I96" s="3">
        <v>75</v>
      </c>
      <c r="J96" s="3">
        <v>75</v>
      </c>
      <c r="K96" s="3">
        <v>75</v>
      </c>
      <c r="L96" s="3">
        <v>75</v>
      </c>
      <c r="M96" s="3">
        <v>75</v>
      </c>
    </row>
    <row r="97" spans="1:14" ht="57.75" customHeight="1" x14ac:dyDescent="0.35">
      <c r="A97" s="1" t="s">
        <v>0</v>
      </c>
      <c r="B97" s="1">
        <v>50</v>
      </c>
      <c r="C97" s="15">
        <f>B103</f>
        <v>75</v>
      </c>
      <c r="D97" s="15">
        <f t="shared" ref="D97" si="67">C103</f>
        <v>85</v>
      </c>
      <c r="E97" s="15">
        <f t="shared" ref="E97" si="68">D103</f>
        <v>95</v>
      </c>
      <c r="F97" s="15">
        <f t="shared" ref="F97" si="69">E103</f>
        <v>105</v>
      </c>
      <c r="G97" s="15">
        <f t="shared" ref="G97" si="70">F103</f>
        <v>105</v>
      </c>
      <c r="H97" s="15">
        <f t="shared" ref="H97" si="71">G103</f>
        <v>105</v>
      </c>
      <c r="I97" s="15">
        <f t="shared" ref="I97" si="72">H103</f>
        <v>105</v>
      </c>
      <c r="J97" s="15">
        <f t="shared" ref="J97" si="73">I103</f>
        <v>105</v>
      </c>
      <c r="K97" s="15">
        <f t="shared" ref="K97" si="74">J103</f>
        <v>105</v>
      </c>
      <c r="L97" s="15">
        <f t="shared" ref="L97" si="75">K103</f>
        <v>105</v>
      </c>
      <c r="M97" s="15">
        <f t="shared" ref="M97" si="76">L103</f>
        <v>105</v>
      </c>
    </row>
    <row r="98" spans="1:14" ht="23.25" x14ac:dyDescent="0.35">
      <c r="A98" s="16" t="s">
        <v>26</v>
      </c>
      <c r="B98" s="15">
        <f>MAX(B97-(5*$B$8),$B$9)</f>
        <v>45</v>
      </c>
      <c r="C98" s="15">
        <f t="shared" ref="C98:M98" si="77">MAX(C97-(5*$B$8),$B$9)</f>
        <v>70</v>
      </c>
      <c r="D98" s="15">
        <f t="shared" si="77"/>
        <v>80</v>
      </c>
      <c r="E98" s="15">
        <f t="shared" si="77"/>
        <v>90</v>
      </c>
      <c r="F98" s="15">
        <f t="shared" si="77"/>
        <v>100</v>
      </c>
      <c r="G98" s="15">
        <f t="shared" si="77"/>
        <v>100</v>
      </c>
      <c r="H98" s="15">
        <f t="shared" si="77"/>
        <v>100</v>
      </c>
      <c r="I98" s="15">
        <f t="shared" si="77"/>
        <v>100</v>
      </c>
      <c r="J98" s="15">
        <f t="shared" si="77"/>
        <v>100</v>
      </c>
      <c r="K98" s="15">
        <f t="shared" si="77"/>
        <v>100</v>
      </c>
      <c r="L98" s="15">
        <f t="shared" si="77"/>
        <v>100</v>
      </c>
      <c r="M98" s="15">
        <f t="shared" si="77"/>
        <v>100</v>
      </c>
    </row>
    <row r="99" spans="1:14" ht="23.25" x14ac:dyDescent="0.35">
      <c r="A99" s="5" t="s">
        <v>27</v>
      </c>
      <c r="B99" s="2">
        <f>MIN(B97+(5*$B$8),$B$10)</f>
        <v>55</v>
      </c>
      <c r="C99" s="2">
        <f t="shared" ref="C99:M99" si="78">MIN(C97+(5*$B$8),$B$10)</f>
        <v>80</v>
      </c>
      <c r="D99" s="2">
        <f t="shared" si="78"/>
        <v>90</v>
      </c>
      <c r="E99" s="2">
        <f t="shared" si="78"/>
        <v>100</v>
      </c>
      <c r="F99" s="2">
        <f t="shared" si="78"/>
        <v>105</v>
      </c>
      <c r="G99" s="2">
        <f t="shared" si="78"/>
        <v>105</v>
      </c>
      <c r="H99" s="2">
        <f t="shared" si="78"/>
        <v>105</v>
      </c>
      <c r="I99" s="2">
        <f t="shared" si="78"/>
        <v>105</v>
      </c>
      <c r="J99" s="2">
        <f t="shared" si="78"/>
        <v>105</v>
      </c>
      <c r="K99" s="2">
        <f t="shared" si="78"/>
        <v>105</v>
      </c>
      <c r="L99" s="2">
        <f t="shared" si="78"/>
        <v>105</v>
      </c>
      <c r="M99" s="2">
        <f t="shared" si="78"/>
        <v>105</v>
      </c>
    </row>
    <row r="100" spans="1:14" ht="23.25" x14ac:dyDescent="0.35">
      <c r="A100" s="1" t="s">
        <v>23</v>
      </c>
      <c r="B100" s="2">
        <v>50</v>
      </c>
      <c r="C100" s="4">
        <f t="shared" ref="C100" si="79">MIN(MAX(B102,C97-(5*$B$8)),C97+5*$B$8)</f>
        <v>70</v>
      </c>
      <c r="D100" s="4">
        <f t="shared" ref="D100" si="80">MIN(MAX(C102,D97-(5*$B$8)),D97+5*$B$8)</f>
        <v>80</v>
      </c>
      <c r="E100" s="4">
        <f t="shared" ref="E100" si="81">MIN(MAX(D102,E97-(5*$B$8)),E97+5*$B$8)</f>
        <v>90</v>
      </c>
      <c r="F100" s="4">
        <f t="shared" ref="F100" si="82">MIN(MAX(E102,F97-(5*$B$8)),F97+5*$B$8)</f>
        <v>100</v>
      </c>
      <c r="G100" s="4">
        <f t="shared" ref="G100" si="83">MIN(MAX(F102,G97-(5*$B$8)),G97+5*$B$8)</f>
        <v>105</v>
      </c>
      <c r="H100" s="4">
        <f t="shared" ref="H100" si="84">MIN(MAX(G102,H97-(5*$B$8)),H97+5*$B$8)</f>
        <v>105</v>
      </c>
      <c r="I100" s="4">
        <f t="shared" ref="I100" si="85">MIN(MAX(H102,I97-(5*$B$8)),I97+5*$B$8)</f>
        <v>105</v>
      </c>
      <c r="J100" s="4">
        <f t="shared" ref="J100" si="86">MIN(MAX(I102,J97-(5*$B$8)),J97+5*$B$8)</f>
        <v>105</v>
      </c>
      <c r="K100" s="4">
        <f t="shared" ref="K100" si="87">MIN(MAX(J102,K97-(5*$B$8)),K97+5*$B$8)</f>
        <v>105</v>
      </c>
      <c r="L100" s="4">
        <f t="shared" ref="L100" si="88">MIN(MAX(K102,L97-(5*$B$8)),L97+5*$B$8)</f>
        <v>105</v>
      </c>
      <c r="M100" s="4">
        <f t="shared" ref="M100" si="89">MIN(MAX(L102,M97-(5*$B$8)),M97+5*$B$8)</f>
        <v>105</v>
      </c>
    </row>
    <row r="101" spans="1:14" ht="23.25" x14ac:dyDescent="0.35">
      <c r="A101" s="1"/>
      <c r="B101" s="2"/>
      <c r="C101" s="15"/>
      <c r="D101" s="15"/>
      <c r="E101" s="15"/>
      <c r="F101" s="15"/>
      <c r="G101" s="15"/>
      <c r="H101" s="15"/>
      <c r="I101" s="15"/>
      <c r="J101" s="15"/>
      <c r="K101" s="15"/>
      <c r="L101" s="15"/>
      <c r="M101" s="15"/>
    </row>
    <row r="102" spans="1:14" ht="23.25" x14ac:dyDescent="0.35">
      <c r="A102" s="1" t="s">
        <v>1</v>
      </c>
      <c r="B102" s="2">
        <v>55</v>
      </c>
      <c r="C102" s="2">
        <f>MIN(IF(C96&gt;=$B$7,C100+5,C100-5), $B$10)</f>
        <v>75</v>
      </c>
      <c r="D102" s="2">
        <f t="shared" ref="D102:M102" si="90">MIN(IF(D96&gt;=$B$7,D100+5,D100-5), $B$10)</f>
        <v>85</v>
      </c>
      <c r="E102" s="2">
        <f t="shared" si="90"/>
        <v>95</v>
      </c>
      <c r="F102" s="2">
        <f t="shared" si="90"/>
        <v>105</v>
      </c>
      <c r="G102" s="2">
        <f t="shared" si="90"/>
        <v>105</v>
      </c>
      <c r="H102" s="2">
        <f t="shared" si="90"/>
        <v>105</v>
      </c>
      <c r="I102" s="2">
        <f t="shared" si="90"/>
        <v>105</v>
      </c>
      <c r="J102" s="2">
        <f t="shared" si="90"/>
        <v>105</v>
      </c>
      <c r="K102" s="2">
        <f t="shared" si="90"/>
        <v>105</v>
      </c>
      <c r="L102" s="2">
        <f t="shared" si="90"/>
        <v>105</v>
      </c>
      <c r="M102" s="2">
        <f t="shared" si="90"/>
        <v>105</v>
      </c>
    </row>
    <row r="103" spans="1:14" ht="57.75" customHeight="1" x14ac:dyDescent="0.35">
      <c r="A103" s="1" t="s">
        <v>76</v>
      </c>
      <c r="B103" s="12">
        <v>75</v>
      </c>
      <c r="C103" s="2">
        <v>85</v>
      </c>
      <c r="D103" s="2">
        <v>95</v>
      </c>
      <c r="E103" s="2">
        <v>105</v>
      </c>
      <c r="F103" s="2">
        <v>105</v>
      </c>
      <c r="G103" s="2">
        <v>105</v>
      </c>
      <c r="H103" s="15">
        <v>105</v>
      </c>
      <c r="I103" s="2">
        <v>105</v>
      </c>
      <c r="J103" s="2">
        <v>105</v>
      </c>
      <c r="K103" s="2">
        <v>105</v>
      </c>
      <c r="L103" s="2">
        <v>105</v>
      </c>
      <c r="M103" s="2">
        <v>105</v>
      </c>
    </row>
    <row r="104" spans="1:14" ht="23.25" x14ac:dyDescent="0.35">
      <c r="A104" s="18"/>
      <c r="B104" s="2"/>
      <c r="C104" s="2"/>
      <c r="D104" s="2"/>
      <c r="E104" s="2"/>
      <c r="F104" s="2"/>
      <c r="G104" s="2"/>
      <c r="H104" s="2"/>
      <c r="I104" s="2"/>
      <c r="J104" s="2"/>
      <c r="K104" s="2"/>
      <c r="L104" s="2"/>
      <c r="M104" s="2"/>
    </row>
    <row r="105" spans="1:14" ht="23.25" x14ac:dyDescent="0.35">
      <c r="A105" s="1" t="s">
        <v>7</v>
      </c>
      <c r="B105" s="15">
        <f>B102</f>
        <v>55</v>
      </c>
      <c r="C105" s="15">
        <f>IF(C96&gt;=$B$7,MIN(B105+($B$8*5),$B$10),MIN(B105-($B$8*5),$B$10))</f>
        <v>60</v>
      </c>
      <c r="D105" s="15">
        <f t="shared" ref="D105" si="91">IF(D96&gt;=$B$7,MIN(C105+($B$8*5),$B$10),MIN(C105-($B$8*5),$B$10))</f>
        <v>65</v>
      </c>
      <c r="E105" s="15">
        <f t="shared" ref="E105" si="92">IF(E96&gt;=$B$7,MIN(D105+($B$8*5),$B$10),MIN(D105-($B$8*5),$B$10))</f>
        <v>70</v>
      </c>
      <c r="F105" s="15">
        <f t="shared" ref="F105" si="93">IF(F96&gt;=$B$7,MIN(E105+($B$8*5),$B$10),MIN(E105-($B$8*5),$B$10))</f>
        <v>75</v>
      </c>
      <c r="G105" s="15">
        <f t="shared" ref="G105" si="94">IF(G96&gt;=$B$7,MIN(F105+($B$8*5),$B$10),MIN(F105-($B$8*5),$B$10))</f>
        <v>80</v>
      </c>
      <c r="H105" s="15">
        <f t="shared" ref="H105" si="95">IF(H96&gt;=$B$7,MIN(G105+($B$8*5),$B$10),MIN(G105-($B$8*5),$B$10))</f>
        <v>85</v>
      </c>
      <c r="I105" s="15">
        <f t="shared" ref="I105" si="96">IF(I96&gt;=$B$7,MIN(H105+($B$8*5),$B$10),MIN(H105-($B$8*5),$B$10))</f>
        <v>90</v>
      </c>
      <c r="J105" s="15">
        <f t="shared" ref="J105" si="97">IF(J96&gt;=$B$7,MIN(I105+($B$8*5),$B$10),MIN(I105-($B$8*5),$B$10))</f>
        <v>95</v>
      </c>
      <c r="K105" s="15">
        <f t="shared" ref="K105" si="98">IF(K96&gt;=$B$7,MIN(J105+($B$8*5),$B$10),MIN(J105-($B$8*5),$B$10))</f>
        <v>100</v>
      </c>
      <c r="L105" s="15">
        <f t="shared" ref="L105" si="99">IF(L96&gt;=$B$7,MIN(K105+($B$8*5),$B$10),MIN(K105-($B$8*5),$B$10))</f>
        <v>105</v>
      </c>
      <c r="M105" s="15">
        <f t="shared" ref="M105" si="100">IF(M96&gt;=$B$7,MIN(L105+($B$8*5),$B$10),MIN(L105-($B$8*5),$B$10))</f>
        <v>105</v>
      </c>
    </row>
    <row r="106" spans="1:14" ht="46.5" x14ac:dyDescent="0.35">
      <c r="A106" s="26" t="s">
        <v>64</v>
      </c>
      <c r="B106" s="15">
        <f>ABS(B105-B103)</f>
        <v>20</v>
      </c>
      <c r="C106" s="15">
        <f t="shared" ref="C106:M106" si="101">ABS(C105-C103)</f>
        <v>25</v>
      </c>
      <c r="D106" s="15">
        <f t="shared" si="101"/>
        <v>30</v>
      </c>
      <c r="E106" s="15">
        <f t="shared" si="101"/>
        <v>35</v>
      </c>
      <c r="F106" s="15">
        <f t="shared" si="101"/>
        <v>30</v>
      </c>
      <c r="G106" s="15">
        <f t="shared" si="101"/>
        <v>25</v>
      </c>
      <c r="H106" s="15">
        <f t="shared" si="101"/>
        <v>20</v>
      </c>
      <c r="I106" s="15">
        <f t="shared" si="101"/>
        <v>15</v>
      </c>
      <c r="J106" s="15">
        <f t="shared" si="101"/>
        <v>10</v>
      </c>
      <c r="K106" s="15">
        <f t="shared" si="101"/>
        <v>5</v>
      </c>
      <c r="L106" s="15">
        <f t="shared" si="101"/>
        <v>0</v>
      </c>
      <c r="M106" s="15">
        <f t="shared" si="101"/>
        <v>0</v>
      </c>
    </row>
    <row r="107" spans="1:14" ht="23.25" x14ac:dyDescent="0.35">
      <c r="A107" s="1"/>
      <c r="B107" s="15"/>
      <c r="C107" s="15"/>
      <c r="D107" s="15"/>
      <c r="E107" s="15"/>
      <c r="F107" s="15"/>
      <c r="G107" s="15"/>
      <c r="H107" s="15"/>
      <c r="I107" s="15"/>
      <c r="J107" s="15"/>
      <c r="K107" s="15"/>
      <c r="L107" s="15"/>
      <c r="M107" s="15"/>
    </row>
    <row r="108" spans="1:14" ht="23.25" x14ac:dyDescent="0.35">
      <c r="A108" s="5" t="s">
        <v>24</v>
      </c>
      <c r="B108" s="15">
        <f>IF(B96&gt;=$B$7,$B$10,$B$9)</f>
        <v>105</v>
      </c>
      <c r="C108" s="15">
        <f t="shared" ref="C108:M108" si="102">IF(C96&gt;=$B$7,$B$10,$B$9)</f>
        <v>105</v>
      </c>
      <c r="D108" s="15">
        <f t="shared" si="102"/>
        <v>105</v>
      </c>
      <c r="E108" s="15">
        <f t="shared" si="102"/>
        <v>105</v>
      </c>
      <c r="F108" s="15">
        <f t="shared" si="102"/>
        <v>105</v>
      </c>
      <c r="G108" s="15">
        <f t="shared" si="102"/>
        <v>105</v>
      </c>
      <c r="H108" s="15">
        <f t="shared" si="102"/>
        <v>105</v>
      </c>
      <c r="I108" s="15">
        <f t="shared" si="102"/>
        <v>105</v>
      </c>
      <c r="J108" s="15">
        <f t="shared" si="102"/>
        <v>105</v>
      </c>
      <c r="K108" s="15">
        <f t="shared" si="102"/>
        <v>105</v>
      </c>
      <c r="L108" s="15">
        <f t="shared" si="102"/>
        <v>105</v>
      </c>
      <c r="M108" s="15">
        <f t="shared" si="102"/>
        <v>105</v>
      </c>
    </row>
    <row r="109" spans="1:14" ht="23.25" x14ac:dyDescent="0.35">
      <c r="A109" s="28" t="s">
        <v>25</v>
      </c>
      <c r="B109" s="2">
        <f>MIN(B100+(5*(B102-B100)/5),$B$10)</f>
        <v>55</v>
      </c>
      <c r="C109" s="2">
        <f>MIN(C100+(5*(C102-C100)/5),$B$10)</f>
        <v>75</v>
      </c>
      <c r="D109" s="2">
        <f t="shared" ref="D109:M109" si="103">MIN(D100+(5*(D102-D100)/5),$B$10)</f>
        <v>85</v>
      </c>
      <c r="E109" s="2">
        <f t="shared" si="103"/>
        <v>95</v>
      </c>
      <c r="F109" s="2">
        <f t="shared" si="103"/>
        <v>105</v>
      </c>
      <c r="G109" s="2">
        <f t="shared" si="103"/>
        <v>105</v>
      </c>
      <c r="H109" s="2">
        <f t="shared" si="103"/>
        <v>105</v>
      </c>
      <c r="I109" s="2">
        <f t="shared" si="103"/>
        <v>105</v>
      </c>
      <c r="J109" s="2">
        <f t="shared" si="103"/>
        <v>105</v>
      </c>
      <c r="K109" s="2">
        <f t="shared" si="103"/>
        <v>105</v>
      </c>
      <c r="L109" s="2">
        <f t="shared" si="103"/>
        <v>105</v>
      </c>
      <c r="M109" s="2">
        <f t="shared" si="103"/>
        <v>105</v>
      </c>
    </row>
    <row r="110" spans="1:14" ht="46.5" customHeight="1" x14ac:dyDescent="0.35">
      <c r="A110" s="50" t="s">
        <v>65</v>
      </c>
      <c r="B110" s="2">
        <f>ABS(B109-B103)</f>
        <v>20</v>
      </c>
      <c r="C110" s="2">
        <f t="shared" ref="C110:M110" si="104">ABS(C109-C103)</f>
        <v>10</v>
      </c>
      <c r="D110" s="2">
        <f t="shared" si="104"/>
        <v>10</v>
      </c>
      <c r="E110" s="2">
        <f t="shared" si="104"/>
        <v>10</v>
      </c>
      <c r="F110" s="2">
        <f t="shared" si="104"/>
        <v>0</v>
      </c>
      <c r="G110" s="2">
        <f t="shared" si="104"/>
        <v>0</v>
      </c>
      <c r="H110" s="2">
        <f t="shared" si="104"/>
        <v>0</v>
      </c>
      <c r="I110" s="2">
        <f t="shared" si="104"/>
        <v>0</v>
      </c>
      <c r="J110" s="2">
        <f t="shared" si="104"/>
        <v>0</v>
      </c>
      <c r="K110" s="2">
        <f t="shared" si="104"/>
        <v>0</v>
      </c>
      <c r="L110" s="2">
        <f t="shared" si="104"/>
        <v>0</v>
      </c>
      <c r="M110" s="2">
        <f t="shared" si="104"/>
        <v>0</v>
      </c>
    </row>
    <row r="111" spans="1:14" ht="23.25" x14ac:dyDescent="0.35">
      <c r="A111" s="66" t="s">
        <v>63</v>
      </c>
      <c r="B111" s="56"/>
      <c r="C111" s="56"/>
      <c r="D111" s="56"/>
      <c r="E111" s="56"/>
      <c r="F111" s="56"/>
      <c r="G111" s="56"/>
      <c r="H111" s="56"/>
      <c r="I111" s="56"/>
      <c r="J111" s="56"/>
      <c r="K111" s="56"/>
      <c r="L111" s="56"/>
      <c r="M111" s="56"/>
    </row>
    <row r="112" spans="1:14" ht="23.25" x14ac:dyDescent="0.35">
      <c r="A112" s="57" t="s">
        <v>92</v>
      </c>
      <c r="B112" s="56"/>
      <c r="C112" s="56"/>
      <c r="D112" s="56"/>
      <c r="E112" s="56"/>
      <c r="F112" s="56"/>
      <c r="G112" s="56"/>
      <c r="H112" s="56"/>
      <c r="I112" s="56"/>
      <c r="J112" s="56"/>
      <c r="K112" s="56"/>
      <c r="L112" s="56"/>
      <c r="M112" s="56"/>
      <c r="N112" s="43"/>
    </row>
    <row r="113" spans="1:13" ht="76.5" customHeight="1" x14ac:dyDescent="0.35">
      <c r="A113" s="93" t="s">
        <v>98</v>
      </c>
      <c r="B113" s="93"/>
      <c r="C113" s="93"/>
      <c r="D113" s="93"/>
      <c r="E113" s="93"/>
      <c r="F113" s="93"/>
      <c r="G113" s="93"/>
      <c r="H113" s="93"/>
      <c r="I113" s="93"/>
      <c r="J113" s="93"/>
      <c r="K113" s="93"/>
      <c r="L113" s="93"/>
      <c r="M113" s="94"/>
    </row>
    <row r="114" spans="1:13" ht="171.75" customHeight="1" x14ac:dyDescent="0.35">
      <c r="A114" s="93" t="s">
        <v>99</v>
      </c>
      <c r="B114" s="93"/>
      <c r="C114" s="93"/>
      <c r="D114" s="93"/>
      <c r="E114" s="93"/>
      <c r="F114" s="93"/>
      <c r="G114" s="93"/>
      <c r="H114" s="93"/>
      <c r="I114" s="93"/>
      <c r="J114" s="93"/>
      <c r="K114" s="93"/>
      <c r="L114" s="93"/>
      <c r="M114" s="94"/>
    </row>
    <row r="115" spans="1:13" ht="35.1" customHeight="1" x14ac:dyDescent="0.2"/>
    <row r="116" spans="1:13" ht="42" customHeight="1" x14ac:dyDescent="0.25">
      <c r="A116" s="29"/>
      <c r="B116" s="27"/>
      <c r="C116" s="27"/>
      <c r="D116" s="27"/>
      <c r="E116" s="27"/>
      <c r="F116" s="27"/>
      <c r="G116" s="27"/>
      <c r="H116" s="27"/>
      <c r="I116" s="27"/>
      <c r="J116" s="27"/>
      <c r="K116" s="27"/>
      <c r="L116" s="27"/>
      <c r="M116" s="18"/>
    </row>
    <row r="117" spans="1:13" ht="57.75" customHeight="1" x14ac:dyDescent="0.4">
      <c r="A117" s="35" t="s">
        <v>70</v>
      </c>
      <c r="B117" s="33"/>
      <c r="C117" s="33"/>
      <c r="D117" s="33"/>
      <c r="E117" s="33"/>
      <c r="F117" s="33"/>
      <c r="G117" s="33"/>
      <c r="H117" s="33"/>
      <c r="I117" s="33"/>
      <c r="J117" s="33"/>
      <c r="K117" s="33"/>
      <c r="L117" s="33"/>
      <c r="M117" s="34"/>
    </row>
    <row r="118" spans="1:13" ht="47.25" customHeight="1" x14ac:dyDescent="0.35">
      <c r="A118" s="82" t="s">
        <v>82</v>
      </c>
      <c r="B118" s="83"/>
      <c r="C118" s="83"/>
      <c r="D118" s="83"/>
      <c r="E118" s="83"/>
      <c r="F118" s="83"/>
      <c r="G118" s="83"/>
      <c r="H118" s="83"/>
      <c r="I118" s="83"/>
      <c r="J118" s="83"/>
      <c r="K118" s="83"/>
      <c r="L118" s="83"/>
      <c r="M118" s="83"/>
    </row>
    <row r="119" spans="1:13" ht="51" customHeight="1" x14ac:dyDescent="0.35">
      <c r="A119" s="82" t="s">
        <v>42</v>
      </c>
      <c r="B119" s="83"/>
      <c r="C119" s="83"/>
      <c r="D119" s="83"/>
      <c r="E119" s="83"/>
      <c r="F119" s="83"/>
      <c r="G119" s="83"/>
      <c r="H119" s="83"/>
      <c r="I119" s="83"/>
      <c r="J119" s="83"/>
      <c r="K119" s="83"/>
      <c r="L119" s="83"/>
      <c r="M119" s="83"/>
    </row>
    <row r="120" spans="1:13" ht="37.5" customHeight="1" x14ac:dyDescent="0.35">
      <c r="A120" s="82" t="s">
        <v>44</v>
      </c>
      <c r="B120" s="83"/>
      <c r="C120" s="83"/>
      <c r="D120" s="83"/>
      <c r="E120" s="83"/>
      <c r="F120" s="83"/>
      <c r="G120" s="83"/>
      <c r="H120" s="83"/>
      <c r="I120" s="83"/>
      <c r="J120" s="83"/>
      <c r="K120" s="83"/>
      <c r="L120" s="83"/>
      <c r="M120" s="83"/>
    </row>
    <row r="121" spans="1:13" ht="30.75" customHeight="1" x14ac:dyDescent="0.35">
      <c r="A121" s="73" t="s">
        <v>45</v>
      </c>
      <c r="B121" s="74"/>
      <c r="C121" s="74"/>
      <c r="D121" s="74"/>
      <c r="E121" s="74"/>
      <c r="F121" s="74"/>
      <c r="G121" s="74"/>
      <c r="H121" s="74"/>
      <c r="I121" s="74"/>
      <c r="J121" s="74"/>
      <c r="K121" s="74"/>
      <c r="L121" s="74"/>
      <c r="M121" s="74"/>
    </row>
    <row r="122" spans="1:13" s="27" customFormat="1" ht="53.25" customHeight="1" x14ac:dyDescent="0.35">
      <c r="A122" s="82" t="s">
        <v>90</v>
      </c>
      <c r="B122" s="83"/>
      <c r="C122" s="83"/>
      <c r="D122" s="83"/>
      <c r="E122" s="83"/>
      <c r="F122" s="83"/>
      <c r="G122" s="83"/>
      <c r="H122" s="83"/>
      <c r="I122" s="83"/>
      <c r="J122" s="83"/>
      <c r="K122" s="83"/>
      <c r="L122" s="83"/>
      <c r="M122" s="83"/>
    </row>
    <row r="123" spans="1:13" ht="54" customHeight="1" x14ac:dyDescent="0.35">
      <c r="A123" s="82" t="s">
        <v>83</v>
      </c>
      <c r="B123" s="83"/>
      <c r="C123" s="83"/>
      <c r="D123" s="83"/>
      <c r="E123" s="83"/>
      <c r="F123" s="83"/>
      <c r="G123" s="83"/>
      <c r="H123" s="83"/>
      <c r="I123" s="83"/>
      <c r="J123" s="83"/>
      <c r="K123" s="83"/>
      <c r="L123" s="83"/>
      <c r="M123" s="83"/>
    </row>
    <row r="124" spans="1:13" ht="24.6" customHeight="1" x14ac:dyDescent="0.3">
      <c r="A124" s="10" t="s">
        <v>21</v>
      </c>
      <c r="B124" s="11" t="s">
        <v>9</v>
      </c>
      <c r="C124" s="11" t="s">
        <v>10</v>
      </c>
      <c r="D124" s="11" t="s">
        <v>11</v>
      </c>
      <c r="E124" s="11" t="s">
        <v>12</v>
      </c>
      <c r="F124" s="11" t="s">
        <v>13</v>
      </c>
      <c r="G124" s="11" t="s">
        <v>14</v>
      </c>
      <c r="H124" s="11" t="s">
        <v>15</v>
      </c>
      <c r="I124" s="11" t="s">
        <v>16</v>
      </c>
      <c r="J124" s="11" t="s">
        <v>17</v>
      </c>
      <c r="K124" s="11" t="s">
        <v>18</v>
      </c>
      <c r="L124" s="11" t="s">
        <v>19</v>
      </c>
      <c r="M124" s="11" t="s">
        <v>20</v>
      </c>
    </row>
    <row r="125" spans="1:13" ht="24.6" customHeight="1" x14ac:dyDescent="0.35">
      <c r="A125" s="1" t="s">
        <v>2</v>
      </c>
      <c r="B125" s="3">
        <v>75</v>
      </c>
      <c r="C125" s="3">
        <v>75</v>
      </c>
      <c r="D125" s="3">
        <v>75</v>
      </c>
      <c r="E125" s="3">
        <v>75</v>
      </c>
      <c r="F125" s="3">
        <v>75</v>
      </c>
      <c r="G125" s="3">
        <v>75</v>
      </c>
      <c r="H125" s="3">
        <v>75</v>
      </c>
      <c r="I125" s="42">
        <v>25</v>
      </c>
      <c r="J125" s="42">
        <v>25</v>
      </c>
      <c r="K125" s="42">
        <v>25</v>
      </c>
      <c r="L125" s="42">
        <v>25</v>
      </c>
      <c r="M125" s="42">
        <v>25</v>
      </c>
    </row>
    <row r="126" spans="1:13" ht="24.6" customHeight="1" x14ac:dyDescent="0.35">
      <c r="A126" s="1" t="s">
        <v>0</v>
      </c>
      <c r="B126" s="4">
        <v>65</v>
      </c>
      <c r="C126" s="4">
        <f>B132</f>
        <v>75</v>
      </c>
      <c r="D126" s="9">
        <f t="shared" ref="D126:M126" si="105">C132</f>
        <v>90</v>
      </c>
      <c r="E126" s="9">
        <f t="shared" si="105"/>
        <v>95</v>
      </c>
      <c r="F126" s="9">
        <f t="shared" si="105"/>
        <v>100</v>
      </c>
      <c r="G126" s="9">
        <f t="shared" si="105"/>
        <v>105</v>
      </c>
      <c r="H126" s="4">
        <f t="shared" si="105"/>
        <v>105</v>
      </c>
      <c r="I126" s="4">
        <f t="shared" si="105"/>
        <v>105</v>
      </c>
      <c r="J126" s="9">
        <f t="shared" si="105"/>
        <v>95</v>
      </c>
      <c r="K126" s="9">
        <f t="shared" si="105"/>
        <v>90</v>
      </c>
      <c r="L126" s="9">
        <f t="shared" si="105"/>
        <v>85</v>
      </c>
      <c r="M126" s="9">
        <f t="shared" si="105"/>
        <v>80</v>
      </c>
    </row>
    <row r="127" spans="1:13" ht="24.6" customHeight="1" x14ac:dyDescent="0.35">
      <c r="A127" s="16" t="s">
        <v>26</v>
      </c>
      <c r="B127" s="15">
        <f>MAX(B126-(5*$B$8),$B$9)</f>
        <v>60</v>
      </c>
      <c r="C127" s="15">
        <f t="shared" ref="C127:M127" si="106">MAX(C126-(5*$B$8),$B$9)</f>
        <v>70</v>
      </c>
      <c r="D127" s="15">
        <f t="shared" si="106"/>
        <v>85</v>
      </c>
      <c r="E127" s="15">
        <f t="shared" si="106"/>
        <v>90</v>
      </c>
      <c r="F127" s="15">
        <f t="shared" si="106"/>
        <v>95</v>
      </c>
      <c r="G127" s="15">
        <f t="shared" si="106"/>
        <v>100</v>
      </c>
      <c r="H127" s="15">
        <f t="shared" si="106"/>
        <v>100</v>
      </c>
      <c r="I127" s="15">
        <f t="shared" si="106"/>
        <v>100</v>
      </c>
      <c r="J127" s="15">
        <f t="shared" si="106"/>
        <v>90</v>
      </c>
      <c r="K127" s="15">
        <f t="shared" si="106"/>
        <v>85</v>
      </c>
      <c r="L127" s="15">
        <f t="shared" si="106"/>
        <v>80</v>
      </c>
      <c r="M127" s="15">
        <f t="shared" si="106"/>
        <v>75</v>
      </c>
    </row>
    <row r="128" spans="1:13" ht="24.6" customHeight="1" x14ac:dyDescent="0.35">
      <c r="A128" s="5" t="s">
        <v>27</v>
      </c>
      <c r="B128" s="2">
        <f>MIN(B126+(5*$B$8),$B$10)</f>
        <v>70</v>
      </c>
      <c r="C128" s="2">
        <f t="shared" ref="C128:M128" si="107">MIN(C126+(5*$B$8),$B$10)</f>
        <v>80</v>
      </c>
      <c r="D128" s="2">
        <f t="shared" si="107"/>
        <v>95</v>
      </c>
      <c r="E128" s="2">
        <f t="shared" si="107"/>
        <v>100</v>
      </c>
      <c r="F128" s="2">
        <f t="shared" si="107"/>
        <v>105</v>
      </c>
      <c r="G128" s="2">
        <f t="shared" si="107"/>
        <v>105</v>
      </c>
      <c r="H128" s="2">
        <f t="shared" si="107"/>
        <v>105</v>
      </c>
      <c r="I128" s="2">
        <f t="shared" si="107"/>
        <v>105</v>
      </c>
      <c r="J128" s="2">
        <f t="shared" si="107"/>
        <v>100</v>
      </c>
      <c r="K128" s="2">
        <f t="shared" si="107"/>
        <v>95</v>
      </c>
      <c r="L128" s="2">
        <f t="shared" si="107"/>
        <v>90</v>
      </c>
      <c r="M128" s="2">
        <f t="shared" si="107"/>
        <v>85</v>
      </c>
    </row>
    <row r="129" spans="1:13" ht="24.6" customHeight="1" x14ac:dyDescent="0.35">
      <c r="A129" s="1" t="s">
        <v>23</v>
      </c>
      <c r="B129" s="2">
        <v>70</v>
      </c>
      <c r="C129" s="4">
        <f t="shared" ref="C129:M129" si="108">MIN(MAX(B131,C126-(5*$B$8)),C126+5*$B$8)</f>
        <v>75</v>
      </c>
      <c r="D129" s="4">
        <f t="shared" si="108"/>
        <v>85</v>
      </c>
      <c r="E129" s="4">
        <f t="shared" si="108"/>
        <v>90</v>
      </c>
      <c r="F129" s="4">
        <f t="shared" si="108"/>
        <v>95</v>
      </c>
      <c r="G129" s="4">
        <f t="shared" si="108"/>
        <v>100</v>
      </c>
      <c r="H129" s="4">
        <f t="shared" si="108"/>
        <v>105</v>
      </c>
      <c r="I129" s="4">
        <f t="shared" si="108"/>
        <v>105</v>
      </c>
      <c r="J129" s="4">
        <f t="shared" si="108"/>
        <v>100</v>
      </c>
      <c r="K129" s="4">
        <f t="shared" si="108"/>
        <v>95</v>
      </c>
      <c r="L129" s="4">
        <f t="shared" si="108"/>
        <v>90</v>
      </c>
      <c r="M129" s="4">
        <f t="shared" si="108"/>
        <v>85</v>
      </c>
    </row>
    <row r="130" spans="1:13" ht="24.6" customHeight="1" x14ac:dyDescent="0.35">
      <c r="A130" s="1"/>
      <c r="B130" s="2"/>
      <c r="C130" s="15"/>
      <c r="D130" s="15"/>
      <c r="E130" s="15"/>
      <c r="F130" s="15"/>
      <c r="G130" s="15"/>
      <c r="H130" s="15"/>
      <c r="I130" s="15"/>
      <c r="J130" s="15"/>
      <c r="K130" s="15"/>
      <c r="L130" s="15"/>
      <c r="M130" s="15"/>
    </row>
    <row r="131" spans="1:13" ht="24.6" customHeight="1" x14ac:dyDescent="0.35">
      <c r="A131" s="1" t="s">
        <v>1</v>
      </c>
      <c r="B131" s="2">
        <v>75</v>
      </c>
      <c r="C131" s="15">
        <f>MIN(IF(C125&gt;=$B$7,C129+5,C129-5), $B$10)</f>
        <v>80</v>
      </c>
      <c r="D131" s="2">
        <f t="shared" ref="D131:M131" si="109">MIN(IF(D125&gt;=$B$7,D129+5,D129-5), $B$10)</f>
        <v>90</v>
      </c>
      <c r="E131" s="2">
        <f t="shared" si="109"/>
        <v>95</v>
      </c>
      <c r="F131" s="2">
        <f t="shared" si="109"/>
        <v>100</v>
      </c>
      <c r="G131" s="2">
        <f t="shared" si="109"/>
        <v>105</v>
      </c>
      <c r="H131" s="2">
        <f t="shared" si="109"/>
        <v>105</v>
      </c>
      <c r="I131" s="2">
        <f t="shared" si="109"/>
        <v>100</v>
      </c>
      <c r="J131" s="2">
        <f t="shared" si="109"/>
        <v>95</v>
      </c>
      <c r="K131" s="2">
        <f t="shared" si="109"/>
        <v>90</v>
      </c>
      <c r="L131" s="2">
        <f t="shared" si="109"/>
        <v>85</v>
      </c>
      <c r="M131" s="2">
        <f t="shared" si="109"/>
        <v>80</v>
      </c>
    </row>
    <row r="132" spans="1:13" ht="24.6" customHeight="1" x14ac:dyDescent="0.35">
      <c r="A132" s="1" t="s">
        <v>76</v>
      </c>
      <c r="B132" s="4">
        <v>75</v>
      </c>
      <c r="C132" s="9">
        <v>90</v>
      </c>
      <c r="D132" s="9">
        <v>95</v>
      </c>
      <c r="E132" s="9">
        <v>100</v>
      </c>
      <c r="F132" s="9">
        <v>105</v>
      </c>
      <c r="G132" s="4">
        <v>105</v>
      </c>
      <c r="H132" s="4">
        <v>105</v>
      </c>
      <c r="I132" s="9">
        <v>95</v>
      </c>
      <c r="J132" s="9">
        <v>90</v>
      </c>
      <c r="K132" s="9">
        <v>85</v>
      </c>
      <c r="L132" s="9">
        <v>80</v>
      </c>
      <c r="M132" s="9">
        <v>75</v>
      </c>
    </row>
    <row r="133" spans="1:13" ht="24.6" customHeight="1" x14ac:dyDescent="0.35">
      <c r="A133" s="18"/>
      <c r="B133" s="2"/>
      <c r="C133" s="2"/>
      <c r="D133" s="2"/>
      <c r="E133" s="2"/>
      <c r="F133" s="2"/>
      <c r="G133" s="2"/>
      <c r="H133" s="2"/>
      <c r="I133" s="2"/>
      <c r="J133" s="2"/>
      <c r="K133" s="2"/>
      <c r="L133" s="2"/>
      <c r="M133" s="2"/>
    </row>
    <row r="134" spans="1:13" ht="44.25" customHeight="1" x14ac:dyDescent="0.35">
      <c r="A134" s="1" t="s">
        <v>7</v>
      </c>
      <c r="B134" s="15">
        <f>B131</f>
        <v>75</v>
      </c>
      <c r="C134" s="15">
        <f>IF(C125&gt;=$B$7,MIN(B134+($B$8*5),$B$10),MIN(B134-($B$8*5),$B$10))</f>
        <v>80</v>
      </c>
      <c r="D134" s="15">
        <f t="shared" ref="D134:M134" si="110">IF(D125&gt;=$B$7,MIN(C134+($B$8*5),$B$10),MIN(C134-($B$8*5),$B$10))</f>
        <v>85</v>
      </c>
      <c r="E134" s="15">
        <f t="shared" si="110"/>
        <v>90</v>
      </c>
      <c r="F134" s="15">
        <f t="shared" si="110"/>
        <v>95</v>
      </c>
      <c r="G134" s="15">
        <f t="shared" si="110"/>
        <v>100</v>
      </c>
      <c r="H134" s="15">
        <f t="shared" si="110"/>
        <v>105</v>
      </c>
      <c r="I134" s="15">
        <f t="shared" si="110"/>
        <v>100</v>
      </c>
      <c r="J134" s="15">
        <f t="shared" si="110"/>
        <v>95</v>
      </c>
      <c r="K134" s="15">
        <f t="shared" si="110"/>
        <v>90</v>
      </c>
      <c r="L134" s="15">
        <f t="shared" si="110"/>
        <v>85</v>
      </c>
      <c r="M134" s="15">
        <f t="shared" si="110"/>
        <v>80</v>
      </c>
    </row>
    <row r="135" spans="1:13" ht="51.75" customHeight="1" x14ac:dyDescent="0.35">
      <c r="A135" s="26" t="s">
        <v>64</v>
      </c>
      <c r="B135" s="15">
        <f>ABS(B134-B132)</f>
        <v>0</v>
      </c>
      <c r="C135" s="15">
        <f t="shared" ref="C135:M135" si="111">ABS(C134-C132)</f>
        <v>10</v>
      </c>
      <c r="D135" s="15">
        <f t="shared" si="111"/>
        <v>10</v>
      </c>
      <c r="E135" s="15">
        <f t="shared" si="111"/>
        <v>10</v>
      </c>
      <c r="F135" s="15">
        <f t="shared" si="111"/>
        <v>10</v>
      </c>
      <c r="G135" s="15">
        <f t="shared" si="111"/>
        <v>5</v>
      </c>
      <c r="H135" s="15">
        <f t="shared" si="111"/>
        <v>0</v>
      </c>
      <c r="I135" s="15">
        <f t="shared" si="111"/>
        <v>5</v>
      </c>
      <c r="J135" s="15">
        <f t="shared" si="111"/>
        <v>5</v>
      </c>
      <c r="K135" s="15">
        <f t="shared" si="111"/>
        <v>5</v>
      </c>
      <c r="L135" s="15">
        <f t="shared" si="111"/>
        <v>5</v>
      </c>
      <c r="M135" s="15">
        <f t="shared" si="111"/>
        <v>5</v>
      </c>
    </row>
    <row r="136" spans="1:13" ht="24.6" customHeight="1" x14ac:dyDescent="0.35">
      <c r="A136" s="1"/>
      <c r="B136" s="15"/>
      <c r="C136" s="15"/>
      <c r="D136" s="15"/>
      <c r="E136" s="15"/>
      <c r="F136" s="15"/>
      <c r="G136" s="15"/>
      <c r="H136" s="15"/>
      <c r="I136" s="15"/>
      <c r="J136" s="15"/>
      <c r="K136" s="15"/>
      <c r="L136" s="15"/>
      <c r="M136" s="15"/>
    </row>
    <row r="137" spans="1:13" ht="24.6" customHeight="1" x14ac:dyDescent="0.35">
      <c r="A137" s="5" t="s">
        <v>24</v>
      </c>
      <c r="B137" s="15">
        <f>IF(B125&gt;=$B$7,$B$10,$B$9)</f>
        <v>105</v>
      </c>
      <c r="C137" s="15">
        <f t="shared" ref="C137:M137" si="112">IF(C125&gt;=$B$7,$B$10,$B$9)</f>
        <v>105</v>
      </c>
      <c r="D137" s="15">
        <f t="shared" si="112"/>
        <v>105</v>
      </c>
      <c r="E137" s="15">
        <f t="shared" si="112"/>
        <v>105</v>
      </c>
      <c r="F137" s="15">
        <f t="shared" si="112"/>
        <v>105</v>
      </c>
      <c r="G137" s="15">
        <f t="shared" si="112"/>
        <v>105</v>
      </c>
      <c r="H137" s="15">
        <f t="shared" si="112"/>
        <v>105</v>
      </c>
      <c r="I137" s="15">
        <f t="shared" si="112"/>
        <v>15</v>
      </c>
      <c r="J137" s="15">
        <f t="shared" si="112"/>
        <v>15</v>
      </c>
      <c r="K137" s="15">
        <f t="shared" si="112"/>
        <v>15</v>
      </c>
      <c r="L137" s="15">
        <f t="shared" si="112"/>
        <v>15</v>
      </c>
      <c r="M137" s="15">
        <f t="shared" si="112"/>
        <v>15</v>
      </c>
    </row>
    <row r="138" spans="1:13" ht="24.6" customHeight="1" x14ac:dyDescent="0.35">
      <c r="A138" s="28" t="s">
        <v>25</v>
      </c>
      <c r="B138" s="2">
        <f>MIN(B129+(5*(B131-B129)/5),$B$10)</f>
        <v>75</v>
      </c>
      <c r="C138" s="2">
        <f>MIN(C129+(5*(C131-C129)/5),$B$10)</f>
        <v>80</v>
      </c>
      <c r="D138" s="2">
        <f t="shared" ref="D138:M138" si="113">MIN(D129+(5*(D131-D129)/5),$B$10)</f>
        <v>90</v>
      </c>
      <c r="E138" s="2">
        <f t="shared" si="113"/>
        <v>95</v>
      </c>
      <c r="F138" s="2">
        <f t="shared" si="113"/>
        <v>100</v>
      </c>
      <c r="G138" s="2">
        <f t="shared" si="113"/>
        <v>105</v>
      </c>
      <c r="H138" s="2">
        <f t="shared" si="113"/>
        <v>105</v>
      </c>
      <c r="I138" s="2">
        <f t="shared" si="113"/>
        <v>100</v>
      </c>
      <c r="J138" s="2">
        <f t="shared" si="113"/>
        <v>95</v>
      </c>
      <c r="K138" s="2">
        <f t="shared" si="113"/>
        <v>90</v>
      </c>
      <c r="L138" s="2">
        <f t="shared" si="113"/>
        <v>85</v>
      </c>
      <c r="M138" s="2">
        <f t="shared" si="113"/>
        <v>80</v>
      </c>
    </row>
    <row r="139" spans="1:13" ht="46.5" customHeight="1" x14ac:dyDescent="0.35">
      <c r="A139" s="50" t="s">
        <v>65</v>
      </c>
      <c r="B139" s="2">
        <f>ABS(B138-B132)</f>
        <v>0</v>
      </c>
      <c r="C139" s="2">
        <f t="shared" ref="C139" si="114">ABS(C138-C132)</f>
        <v>10</v>
      </c>
      <c r="D139" s="2">
        <f t="shared" ref="D139" si="115">ABS(D138-D132)</f>
        <v>5</v>
      </c>
      <c r="E139" s="2">
        <f t="shared" ref="E139" si="116">ABS(E138-E132)</f>
        <v>5</v>
      </c>
      <c r="F139" s="2">
        <f t="shared" ref="F139" si="117">ABS(F138-F132)</f>
        <v>5</v>
      </c>
      <c r="G139" s="2">
        <f t="shared" ref="G139" si="118">ABS(G138-G132)</f>
        <v>0</v>
      </c>
      <c r="H139" s="2">
        <f t="shared" ref="H139" si="119">ABS(H138-H132)</f>
        <v>0</v>
      </c>
      <c r="I139" s="2">
        <f t="shared" ref="I139" si="120">ABS(I138-I132)</f>
        <v>5</v>
      </c>
      <c r="J139" s="2">
        <f t="shared" ref="J139" si="121">ABS(J138-J132)</f>
        <v>5</v>
      </c>
      <c r="K139" s="2">
        <f t="shared" ref="K139" si="122">ABS(K138-K132)</f>
        <v>5</v>
      </c>
      <c r="L139" s="2">
        <f t="shared" ref="L139" si="123">ABS(L138-L132)</f>
        <v>5</v>
      </c>
      <c r="M139" s="2">
        <f t="shared" ref="M139" si="124">ABS(M138-M132)</f>
        <v>5</v>
      </c>
    </row>
    <row r="140" spans="1:13" ht="17.25" customHeight="1" x14ac:dyDescent="0.35">
      <c r="A140" s="19"/>
      <c r="B140" s="2"/>
      <c r="C140" s="2"/>
      <c r="D140" s="2"/>
      <c r="E140" s="2"/>
      <c r="F140" s="2"/>
      <c r="G140" s="2"/>
      <c r="H140" s="2"/>
      <c r="I140" s="2"/>
      <c r="J140" s="2"/>
      <c r="K140" s="2"/>
      <c r="L140" s="2"/>
      <c r="M140" s="2"/>
    </row>
    <row r="141" spans="1:13" ht="24.6" customHeight="1" x14ac:dyDescent="0.35">
      <c r="A141" s="53" t="s">
        <v>63</v>
      </c>
      <c r="B141" s="54"/>
      <c r="C141" s="54"/>
      <c r="D141" s="54"/>
      <c r="E141" s="54"/>
      <c r="F141" s="54"/>
      <c r="G141" s="54"/>
      <c r="H141" s="54"/>
      <c r="I141" s="54"/>
      <c r="J141" s="54"/>
      <c r="K141" s="54"/>
      <c r="L141" s="54"/>
      <c r="M141" s="54"/>
    </row>
    <row r="142" spans="1:13" ht="45.75" customHeight="1" x14ac:dyDescent="0.35">
      <c r="A142" s="79" t="s">
        <v>71</v>
      </c>
      <c r="B142" s="80"/>
      <c r="C142" s="80"/>
      <c r="D142" s="80"/>
      <c r="E142" s="80"/>
      <c r="F142" s="80"/>
      <c r="G142" s="80"/>
      <c r="H142" s="80"/>
      <c r="I142" s="80"/>
      <c r="J142" s="80"/>
      <c r="K142" s="80"/>
      <c r="L142" s="80"/>
      <c r="M142" s="80"/>
    </row>
    <row r="143" spans="1:13" ht="83.25" customHeight="1" x14ac:dyDescent="0.35">
      <c r="A143" s="77" t="s">
        <v>100</v>
      </c>
      <c r="B143" s="78"/>
      <c r="C143" s="78"/>
      <c r="D143" s="78"/>
      <c r="E143" s="78"/>
      <c r="F143" s="78"/>
      <c r="G143" s="78"/>
      <c r="H143" s="78"/>
      <c r="I143" s="78"/>
      <c r="J143" s="78"/>
      <c r="K143" s="78"/>
      <c r="L143" s="78"/>
      <c r="M143" s="78"/>
    </row>
    <row r="144" spans="1:13" ht="29.25" customHeight="1" x14ac:dyDescent="0.2"/>
    <row r="145" spans="14:15" ht="24.6" customHeight="1" x14ac:dyDescent="0.2"/>
    <row r="146" spans="14:15" ht="24.6" customHeight="1" x14ac:dyDescent="0.2"/>
    <row r="147" spans="14:15" ht="24.6" customHeight="1" x14ac:dyDescent="0.2"/>
    <row r="148" spans="14:15" ht="29.45" customHeight="1" x14ac:dyDescent="0.2"/>
    <row r="149" spans="14:15" ht="29.45" customHeight="1" x14ac:dyDescent="0.2"/>
    <row r="153" spans="14:15" x14ac:dyDescent="0.2">
      <c r="N153" s="36"/>
      <c r="O153" s="36"/>
    </row>
    <row r="154" spans="14:15" x14ac:dyDescent="0.2">
      <c r="N154" s="36"/>
      <c r="O154" s="36"/>
    </row>
    <row r="155" spans="14:15" x14ac:dyDescent="0.2">
      <c r="N155" s="36"/>
      <c r="O155" s="36"/>
    </row>
    <row r="156" spans="14:15" x14ac:dyDescent="0.2">
      <c r="N156" s="36"/>
      <c r="O156" s="36"/>
    </row>
    <row r="157" spans="14:15" ht="28.5" customHeight="1" x14ac:dyDescent="0.2">
      <c r="N157" s="36"/>
      <c r="O157" s="36"/>
    </row>
    <row r="158" spans="14:15" x14ac:dyDescent="0.2">
      <c r="N158" s="36"/>
      <c r="O158" s="36"/>
    </row>
    <row r="159" spans="14:15" x14ac:dyDescent="0.2">
      <c r="N159" s="36"/>
      <c r="O159" s="36"/>
    </row>
    <row r="160" spans="14:15" x14ac:dyDescent="0.2">
      <c r="N160" s="36"/>
      <c r="O160" s="36"/>
    </row>
    <row r="161" spans="1:15" x14ac:dyDescent="0.2">
      <c r="N161" s="36"/>
      <c r="O161" s="36"/>
    </row>
    <row r="162" spans="1:15" ht="23.25" x14ac:dyDescent="0.35">
      <c r="A162" s="6"/>
      <c r="B162" s="7"/>
      <c r="C162" s="6"/>
      <c r="D162" s="6"/>
      <c r="E162" s="6"/>
      <c r="F162" s="6"/>
      <c r="G162" s="6"/>
      <c r="H162" s="6"/>
      <c r="I162" s="6"/>
      <c r="J162" s="6"/>
      <c r="K162" s="6"/>
      <c r="L162" s="6"/>
      <c r="M162" s="6"/>
      <c r="N162" s="36"/>
      <c r="O162" s="36"/>
    </row>
    <row r="163" spans="1:15" ht="23.25" x14ac:dyDescent="0.35">
      <c r="A163" s="6"/>
      <c r="B163" s="38"/>
      <c r="C163" s="38"/>
      <c r="D163" s="38"/>
      <c r="E163" s="38"/>
      <c r="F163" s="38"/>
      <c r="G163" s="38"/>
      <c r="H163" s="39"/>
      <c r="I163" s="39"/>
      <c r="J163" s="39"/>
      <c r="K163" s="39"/>
      <c r="L163" s="39"/>
      <c r="M163" s="39"/>
      <c r="N163" s="36"/>
      <c r="O163" s="36"/>
    </row>
    <row r="164" spans="1:15" ht="23.25" x14ac:dyDescent="0.35">
      <c r="A164" s="6"/>
      <c r="B164" s="6"/>
      <c r="C164" s="6"/>
      <c r="D164" s="6"/>
      <c r="E164" s="6"/>
      <c r="F164" s="6"/>
      <c r="G164" s="6"/>
      <c r="H164" s="6"/>
      <c r="I164" s="6"/>
      <c r="J164" s="6"/>
      <c r="K164" s="6"/>
      <c r="L164" s="6"/>
      <c r="M164" s="6"/>
      <c r="N164" s="36"/>
      <c r="O164" s="36"/>
    </row>
    <row r="165" spans="1:15" s="13" customFormat="1" ht="23.25" x14ac:dyDescent="0.35">
      <c r="A165" s="37"/>
      <c r="B165" s="6"/>
      <c r="C165" s="6"/>
      <c r="D165" s="6"/>
      <c r="E165" s="6"/>
      <c r="F165" s="6"/>
      <c r="G165" s="6"/>
      <c r="H165" s="6"/>
      <c r="I165" s="6"/>
      <c r="J165" s="6"/>
      <c r="K165" s="6"/>
      <c r="L165" s="6"/>
      <c r="M165" s="6"/>
      <c r="N165" s="36"/>
      <c r="O165" s="36"/>
    </row>
    <row r="166" spans="1:15" s="13" customFormat="1" ht="23.25" x14ac:dyDescent="0.35">
      <c r="A166" s="6"/>
      <c r="B166" s="7"/>
      <c r="C166" s="7"/>
      <c r="D166" s="7"/>
      <c r="E166" s="7"/>
      <c r="F166" s="7"/>
      <c r="G166" s="7"/>
      <c r="H166" s="7"/>
      <c r="I166" s="7"/>
      <c r="J166" s="7"/>
      <c r="K166" s="7"/>
      <c r="L166" s="7"/>
      <c r="M166" s="7"/>
      <c r="N166" s="36"/>
      <c r="O166" s="36"/>
    </row>
    <row r="167" spans="1:15" s="13" customFormat="1" ht="23.25" x14ac:dyDescent="0.35">
      <c r="A167" s="6"/>
      <c r="B167" s="6"/>
      <c r="C167" s="6"/>
      <c r="D167" s="6"/>
      <c r="E167" s="6"/>
      <c r="F167" s="6"/>
      <c r="G167" s="6"/>
      <c r="H167" s="6"/>
      <c r="I167" s="6"/>
      <c r="J167" s="6"/>
      <c r="K167" s="6"/>
      <c r="L167" s="6"/>
      <c r="M167" s="6"/>
      <c r="N167" s="36"/>
      <c r="O167" s="36"/>
    </row>
    <row r="168" spans="1:15" s="13" customFormat="1" ht="23.25" x14ac:dyDescent="0.35">
      <c r="A168" s="6"/>
      <c r="B168" s="6"/>
      <c r="C168" s="6"/>
      <c r="D168" s="6"/>
      <c r="E168" s="6"/>
      <c r="F168" s="6"/>
      <c r="G168" s="6"/>
      <c r="H168" s="6"/>
      <c r="I168" s="6"/>
      <c r="J168" s="6"/>
      <c r="K168" s="6"/>
      <c r="L168" s="6"/>
      <c r="M168" s="6"/>
      <c r="N168" s="36"/>
      <c r="O168" s="36"/>
    </row>
    <row r="169" spans="1:15" s="13" customFormat="1" ht="23.25" x14ac:dyDescent="0.35">
      <c r="A169" s="6"/>
      <c r="B169" s="6"/>
      <c r="C169" s="6"/>
      <c r="D169" s="6"/>
      <c r="E169" s="6"/>
      <c r="F169" s="6"/>
      <c r="G169" s="6"/>
      <c r="H169" s="6"/>
      <c r="I169" s="6"/>
      <c r="J169" s="6"/>
      <c r="K169" s="6"/>
      <c r="L169" s="6"/>
      <c r="M169" s="6"/>
      <c r="N169" s="36"/>
      <c r="O169" s="36"/>
    </row>
    <row r="170" spans="1:15" s="13" customFormat="1" ht="23.25" x14ac:dyDescent="0.35">
      <c r="A170" s="6"/>
      <c r="B170" s="6"/>
      <c r="C170" s="6"/>
      <c r="D170" s="6"/>
      <c r="E170" s="6"/>
      <c r="F170" s="6"/>
      <c r="G170" s="6"/>
      <c r="H170" s="6"/>
      <c r="I170" s="6"/>
      <c r="J170" s="6"/>
      <c r="K170" s="6"/>
      <c r="L170" s="6"/>
      <c r="M170" s="6"/>
      <c r="N170" s="36"/>
      <c r="O170" s="36"/>
    </row>
    <row r="171" spans="1:15" x14ac:dyDescent="0.2">
      <c r="A171" s="36"/>
      <c r="B171" s="36"/>
      <c r="C171" s="36"/>
      <c r="D171" s="36"/>
      <c r="E171" s="36"/>
      <c r="F171" s="36"/>
      <c r="G171" s="36"/>
      <c r="H171" s="36"/>
      <c r="I171" s="36"/>
      <c r="J171" s="36"/>
      <c r="K171" s="36"/>
      <c r="L171" s="36"/>
      <c r="M171" s="36"/>
    </row>
    <row r="172" spans="1:15" x14ac:dyDescent="0.2">
      <c r="A172" s="36"/>
      <c r="B172" s="36"/>
      <c r="C172" s="36"/>
      <c r="D172" s="36"/>
      <c r="E172" s="36"/>
      <c r="F172" s="36"/>
      <c r="G172" s="36"/>
      <c r="H172" s="36"/>
      <c r="I172" s="36"/>
      <c r="J172" s="36"/>
      <c r="K172" s="36"/>
      <c r="L172" s="36"/>
      <c r="M172" s="36"/>
    </row>
  </sheetData>
  <mergeCells count="33">
    <mergeCell ref="A68:L68"/>
    <mergeCell ref="A120:M120"/>
    <mergeCell ref="A113:M113"/>
    <mergeCell ref="A114:M114"/>
    <mergeCell ref="C6:D6"/>
    <mergeCell ref="C7:D7"/>
    <mergeCell ref="A43:M43"/>
    <mergeCell ref="A62:L62"/>
    <mergeCell ref="A63:M63"/>
    <mergeCell ref="C8:D8"/>
    <mergeCell ref="C9:D9"/>
    <mergeCell ref="C10:D10"/>
    <mergeCell ref="A21:M21"/>
    <mergeCell ref="A19:M19"/>
    <mergeCell ref="A20:M20"/>
    <mergeCell ref="A39:M39"/>
    <mergeCell ref="A67:J67"/>
    <mergeCell ref="A121:M121"/>
    <mergeCell ref="A64:M64"/>
    <mergeCell ref="A143:M143"/>
    <mergeCell ref="A142:M142"/>
    <mergeCell ref="A61:M61"/>
    <mergeCell ref="A87:M87"/>
    <mergeCell ref="A123:M123"/>
    <mergeCell ref="A69:L69"/>
    <mergeCell ref="A88:M88"/>
    <mergeCell ref="A89:M89"/>
    <mergeCell ref="A118:M118"/>
    <mergeCell ref="A122:M122"/>
    <mergeCell ref="A92:M92"/>
    <mergeCell ref="A93:M93"/>
    <mergeCell ref="A94:M94"/>
    <mergeCell ref="A119:M119"/>
  </mergeCells>
  <pageMargins left="0.7" right="0.7" top="0.75" bottom="0.75" header="0.3" footer="0.3"/>
  <pageSetup orientation="portrait" r:id="rId1"/>
  <drawing r:id="rId2"/>
  <tableParts count="5">
    <tablePart r:id="rId3"/>
    <tablePart r:id="rId4"/>
    <tablePart r:id="rId5"/>
    <tablePart r:id="rId6"/>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3"/>
  <sheetViews>
    <sheetView workbookViewId="0">
      <selection activeCell="B9" sqref="B9"/>
    </sheetView>
  </sheetViews>
  <sheetFormatPr defaultRowHeight="14.25" x14ac:dyDescent="0.2"/>
  <cols>
    <col min="2" max="2" width="52.375" bestFit="1" customWidth="1"/>
    <col min="3" max="3" width="107.25" customWidth="1"/>
    <col min="4" max="7" width="10.125" customWidth="1"/>
  </cols>
  <sheetData>
    <row r="1" spans="2:3" x14ac:dyDescent="0.2">
      <c r="B1" s="48" t="s">
        <v>30</v>
      </c>
      <c r="C1" s="48" t="s">
        <v>29</v>
      </c>
    </row>
    <row r="2" spans="2:3" ht="46.5" x14ac:dyDescent="0.35">
      <c r="B2" s="20" t="s">
        <v>0</v>
      </c>
      <c r="C2" s="20" t="s">
        <v>31</v>
      </c>
    </row>
    <row r="3" spans="2:3" ht="23.25" x14ac:dyDescent="0.35">
      <c r="B3" s="20" t="s">
        <v>26</v>
      </c>
      <c r="C3" s="20" t="s">
        <v>32</v>
      </c>
    </row>
    <row r="4" spans="2:3" ht="23.25" x14ac:dyDescent="0.35">
      <c r="B4" s="20" t="s">
        <v>27</v>
      </c>
      <c r="C4" s="20" t="s">
        <v>33</v>
      </c>
    </row>
    <row r="5" spans="2:3" ht="46.5" x14ac:dyDescent="0.35">
      <c r="B5" s="20" t="s">
        <v>23</v>
      </c>
      <c r="C5" s="20" t="s">
        <v>34</v>
      </c>
    </row>
    <row r="6" spans="2:3" ht="23.25" x14ac:dyDescent="0.35">
      <c r="B6" s="20" t="s">
        <v>2</v>
      </c>
      <c r="C6" s="20" t="s">
        <v>35</v>
      </c>
    </row>
    <row r="7" spans="2:3" ht="23.25" x14ac:dyDescent="0.35">
      <c r="B7" s="20" t="s">
        <v>1</v>
      </c>
      <c r="C7" s="20" t="s">
        <v>36</v>
      </c>
    </row>
    <row r="8" spans="2:3" ht="23.25" x14ac:dyDescent="0.35">
      <c r="B8" s="47" t="s">
        <v>76</v>
      </c>
      <c r="C8" s="20" t="s">
        <v>39</v>
      </c>
    </row>
    <row r="9" spans="2:3" ht="46.5" x14ac:dyDescent="0.35">
      <c r="B9" s="20" t="s">
        <v>7</v>
      </c>
      <c r="C9" s="20" t="s">
        <v>67</v>
      </c>
    </row>
    <row r="10" spans="2:3" ht="23.25" x14ac:dyDescent="0.35">
      <c r="B10" s="20" t="s">
        <v>64</v>
      </c>
      <c r="C10" s="20" t="s">
        <v>40</v>
      </c>
    </row>
    <row r="11" spans="2:3" ht="46.5" x14ac:dyDescent="0.35">
      <c r="B11" s="20" t="s">
        <v>24</v>
      </c>
      <c r="C11" s="20" t="s">
        <v>37</v>
      </c>
    </row>
    <row r="12" spans="2:3" ht="46.5" x14ac:dyDescent="0.35">
      <c r="B12" s="20" t="s">
        <v>25</v>
      </c>
      <c r="C12" s="20" t="s">
        <v>38</v>
      </c>
    </row>
    <row r="13" spans="2:3" ht="23.25" x14ac:dyDescent="0.35">
      <c r="B13" s="20" t="s">
        <v>65</v>
      </c>
      <c r="C13" s="20" t="s">
        <v>66</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O8"/>
  <sheetViews>
    <sheetView workbookViewId="0">
      <selection activeCell="C22" sqref="C22"/>
    </sheetView>
  </sheetViews>
  <sheetFormatPr defaultRowHeight="14.25" x14ac:dyDescent="0.2"/>
  <cols>
    <col min="3" max="3" width="35.25" bestFit="1" customWidth="1"/>
    <col min="4" max="15" width="9.875" bestFit="1" customWidth="1"/>
  </cols>
  <sheetData>
    <row r="2" spans="3:15" x14ac:dyDescent="0.2">
      <c r="D2" s="44">
        <v>3.472222222222222E-3</v>
      </c>
    </row>
    <row r="5" spans="3:15" ht="25.5" x14ac:dyDescent="0.35">
      <c r="C5" s="45" t="s">
        <v>47</v>
      </c>
      <c r="D5" s="45" t="s">
        <v>51</v>
      </c>
      <c r="E5" s="45" t="s">
        <v>52</v>
      </c>
      <c r="F5" s="45" t="s">
        <v>53</v>
      </c>
      <c r="G5" s="45" t="s">
        <v>54</v>
      </c>
      <c r="H5" s="45" t="s">
        <v>55</v>
      </c>
      <c r="I5" s="45" t="s">
        <v>56</v>
      </c>
      <c r="J5" s="45" t="s">
        <v>57</v>
      </c>
      <c r="K5" s="45" t="s">
        <v>58</v>
      </c>
      <c r="L5" s="45" t="s">
        <v>59</v>
      </c>
      <c r="M5" s="45" t="s">
        <v>60</v>
      </c>
      <c r="N5" s="45" t="s">
        <v>61</v>
      </c>
      <c r="O5" s="45" t="s">
        <v>62</v>
      </c>
    </row>
    <row r="6" spans="3:15" ht="25.5" x14ac:dyDescent="0.35">
      <c r="C6" s="45" t="s">
        <v>48</v>
      </c>
      <c r="D6" s="46">
        <v>0.50138888888888888</v>
      </c>
      <c r="E6" s="46">
        <f>D6+$D$2</f>
        <v>0.50486111111111109</v>
      </c>
      <c r="F6" s="46">
        <f t="shared" ref="F6:O6" si="0">E6+$D$2</f>
        <v>0.5083333333333333</v>
      </c>
      <c r="G6" s="46">
        <f t="shared" si="0"/>
        <v>0.51180555555555551</v>
      </c>
      <c r="H6" s="46">
        <f t="shared" si="0"/>
        <v>0.51527777777777772</v>
      </c>
      <c r="I6" s="46">
        <f t="shared" si="0"/>
        <v>0.51874999999999993</v>
      </c>
      <c r="J6" s="46">
        <f t="shared" si="0"/>
        <v>0.52222222222222214</v>
      </c>
      <c r="K6" s="46">
        <f t="shared" si="0"/>
        <v>0.52569444444444435</v>
      </c>
      <c r="L6" s="46">
        <f t="shared" si="0"/>
        <v>0.52916666666666656</v>
      </c>
      <c r="M6" s="46">
        <f t="shared" si="0"/>
        <v>0.53263888888888877</v>
      </c>
      <c r="N6" s="46">
        <f t="shared" si="0"/>
        <v>0.53611111111111098</v>
      </c>
      <c r="O6" s="46">
        <f t="shared" si="0"/>
        <v>0.53958333333333319</v>
      </c>
    </row>
    <row r="7" spans="3:15" ht="25.5" x14ac:dyDescent="0.35">
      <c r="C7" s="45" t="s">
        <v>49</v>
      </c>
      <c r="D7" s="46">
        <v>0.50347222222222221</v>
      </c>
      <c r="E7" s="46">
        <f>D7+$D$2</f>
        <v>0.50694444444444442</v>
      </c>
      <c r="F7" s="46">
        <f t="shared" ref="F7:O7" si="1">E7+$D$2</f>
        <v>0.51041666666666663</v>
      </c>
      <c r="G7" s="46">
        <f t="shared" si="1"/>
        <v>0.51388888888888884</v>
      </c>
      <c r="H7" s="46">
        <f t="shared" si="1"/>
        <v>0.51736111111111105</v>
      </c>
      <c r="I7" s="46">
        <f t="shared" si="1"/>
        <v>0.52083333333333326</v>
      </c>
      <c r="J7" s="46">
        <f t="shared" si="1"/>
        <v>0.52430555555555547</v>
      </c>
      <c r="K7" s="46">
        <f t="shared" si="1"/>
        <v>0.52777777777777768</v>
      </c>
      <c r="L7" s="46">
        <f t="shared" si="1"/>
        <v>0.53124999999999989</v>
      </c>
      <c r="M7" s="46">
        <f t="shared" si="1"/>
        <v>0.5347222222222221</v>
      </c>
      <c r="N7" s="46">
        <f t="shared" si="1"/>
        <v>0.53819444444444431</v>
      </c>
      <c r="O7" s="46">
        <f t="shared" si="1"/>
        <v>0.54166666666666652</v>
      </c>
    </row>
    <row r="8" spans="3:15" ht="25.5" x14ac:dyDescent="0.35">
      <c r="C8" s="45" t="s">
        <v>50</v>
      </c>
      <c r="D8" s="46">
        <v>0.50694444444444442</v>
      </c>
      <c r="E8" s="46">
        <f>D8+$D$2</f>
        <v>0.51041666666666663</v>
      </c>
      <c r="F8" s="46">
        <f t="shared" ref="F8:O8" si="2">E8+$D$2</f>
        <v>0.51388888888888884</v>
      </c>
      <c r="G8" s="46">
        <f t="shared" si="2"/>
        <v>0.51736111111111105</v>
      </c>
      <c r="H8" s="46">
        <f t="shared" si="2"/>
        <v>0.52083333333333326</v>
      </c>
      <c r="I8" s="46">
        <f t="shared" si="2"/>
        <v>0.52430555555555547</v>
      </c>
      <c r="J8" s="46">
        <f t="shared" si="2"/>
        <v>0.52777777777777768</v>
      </c>
      <c r="K8" s="46">
        <f t="shared" si="2"/>
        <v>0.53124999999999989</v>
      </c>
      <c r="L8" s="46">
        <f t="shared" si="2"/>
        <v>0.5347222222222221</v>
      </c>
      <c r="M8" s="46">
        <f t="shared" si="2"/>
        <v>0.53819444444444431</v>
      </c>
      <c r="N8" s="46">
        <f t="shared" si="2"/>
        <v>0.54166666666666652</v>
      </c>
      <c r="O8" s="46">
        <f t="shared" si="2"/>
        <v>0.54513888888888873</v>
      </c>
    </row>
  </sheetData>
  <pageMargins left="0.7" right="0.7" top="0.75" bottom="0.75" header="0.3" footer="0.3"/>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Examples</vt:lpstr>
      <vt:lpstr>Example Term Definitions</vt:lpstr>
      <vt:lpstr>Market Timing Reference </vt:lpstr>
    </vt:vector>
  </TitlesOfParts>
  <Company>PJM Interconnection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SMK</dc:creator>
  <cp:lastModifiedBy>_</cp:lastModifiedBy>
  <dcterms:created xsi:type="dcterms:W3CDTF">2019-10-29T21:38:08Z</dcterms:created>
  <dcterms:modified xsi:type="dcterms:W3CDTF">2023-12-06T20:15:25Z</dcterms:modified>
</cp:coreProperties>
</file>