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80" windowWidth="12240" windowHeight="9180" activeTab="0"/>
  </bookViews>
  <sheets>
    <sheet name="CP TA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<sst xmlns="http://schemas.openxmlformats.org/spreadsheetml/2006/main" count="75" uniqueCount="51">
  <si>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LDA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</si>
  <si>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</si>
  <si>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</si>
  <si>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</si>
  <si>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</si>
  <si>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</si>
  <si>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</si>
  <si>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</si>
  <si>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</si>
  <si>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</si>
  <si>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</si>
  <si>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</si>
  <si>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</si>
  <si>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</si>
  <si>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</si>
  <si>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</si>
  <si>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 xml:space="preserve"> </t>
  </si>
  <si>
    <t>DOM</t>
  </si>
  <si>
    <t>PSNORTH</t>
  </si>
  <si>
    <t>DPLSOUTH</t>
  </si>
  <si>
    <t>Rest of PS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</si>
  <si>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</si>
  <si>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</si>
  <si>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</si>
  <si>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</si>
  <si>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</si>
  <si>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</si>
  <si>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</si>
  <si>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</si>
  <si>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DEOK **</t>
  </si>
  <si>
    <t>ATSI-CLEVELAND</t>
  </si>
  <si>
    <t>Rest of ATSI</t>
  </si>
  <si>
    <t>EKPC **</t>
  </si>
  <si>
    <t>2016/2017 Final Zonal UCAP Obligations, Zonal Capacity Prices, Zonal CTR Credit Rate, and Zonal Net Load Prices</t>
  </si>
  <si>
    <t>Additional CP Credits. $/day</t>
  </si>
  <si>
    <t>Annual Resource Clearing Price in BRA [$/MW-day]</t>
  </si>
  <si>
    <t>Final Zonal UCAP Obligation (MW) *</t>
  </si>
  <si>
    <t>Zonal Capacity Price without CP Charges         ($/MW-day)</t>
  </si>
  <si>
    <t>Final Zonal CTR Credit Rate *            [MW-UCAP Obligation-day]</t>
  </si>
  <si>
    <t>Final Zonal Net Load Price     [$/MW-day]</t>
  </si>
  <si>
    <t>Additional CP  Charge            [$/MW-day]</t>
  </si>
  <si>
    <t>Final Zonal Capacity Price              [$/MW-day]</t>
  </si>
  <si>
    <t>All Auctions including CP Transition Auction</t>
  </si>
  <si>
    <t>BRA + Three Scheduled Incremental Auctions</t>
  </si>
  <si>
    <t>* Final Zonal UCAP Obligation and Final Zonal CTR Credit Rate do not change due to CP Transition Auction.</t>
  </si>
  <si>
    <t>Cleared CP Resources, MW</t>
  </si>
  <si>
    <t>CP Resource Clearing Price,       $/MW-day</t>
  </si>
  <si>
    <t>Total RTO UCAP Obligation, MW</t>
  </si>
  <si>
    <t>Additional CP Charge, $/MW-day</t>
  </si>
  <si>
    <r>
      <t>Additional Charges due to CP Transitional Incremental Auctions:</t>
    </r>
    <r>
      <rPr>
        <sz val="12"/>
        <color indexed="10"/>
        <rFont val="Arial"/>
        <family val="2"/>
      </rPr>
      <t xml:space="preserve"> Illustration</t>
    </r>
  </si>
  <si>
    <t>CP Transition Incremental Auction Results: Illustration Clearing only BRA Annual Resources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</si>
</sst>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.000000000_);_(* \(#,##0.000000000\);_(* &quot;-&quot;??_);_(@_)"/>
    <numFmt numFmtId="211" formatCode="_(* #,##0.000000_);_(* \(#,##0.000000\);_(* &quot;-&quot;??_);_(@_)"/>
    <numFmt numFmtId="212" formatCode="_(* #,##0.0000000000000_);_(* \(#,##0.0000000000000\);_(* &quot;-&quot;?????????????_);_(@_)"/>
    <numFmt numFmtId="213" formatCode="&quot;$&quot;#,##0.00000000000"/>
    <numFmt numFmtId="214" formatCode="0.000000000"/>
    <numFmt numFmtId="215" formatCode="0.0000000000"/>
    <numFmt numFmtId="216" formatCode="0.00000000000"/>
    <numFmt numFmtId="217" formatCode="0.000000000000"/>
    <numFmt numFmtId="218" formatCode="0.0000000000000"/>
    <numFmt numFmtId="219" formatCode="0.00000000000000"/>
    <numFmt numFmtId="220" formatCode="_(* #,##0.00000000000000_);_(* \(#,##0.00000000000000\);_(* &quot;-&quot;??????????????_);_(@_)"/>
    <numFmt numFmtId="221" formatCode="_(* #,##0_);_(* \(#,##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221" fontId="2" fillId="0" borderId="0" xfId="42" applyNumberFormat="1" applyFont="1" applyAlignment="1">
      <alignment/>
    </xf>
    <xf numFmtId="0" fontId="0" fillId="0" borderId="0" xfId="0" applyFill="1" applyAlignment="1">
      <alignment/>
    </xf>
    <xf numFmtId="221" fontId="2" fillId="0" borderId="10" xfId="42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03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221" fontId="0" fillId="0" borderId="10" xfId="42" applyNumberFormat="1" applyFont="1" applyBorder="1" applyAlignment="1">
      <alignment vertical="center"/>
    </xf>
    <xf numFmtId="1" fontId="0" fillId="0" borderId="10" xfId="4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165" fontId="43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5" fontId="4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21" fontId="0" fillId="0" borderId="10" xfId="42" applyNumberFormat="1" applyFont="1" applyBorder="1" applyAlignment="1">
      <alignment vertical="center"/>
    </xf>
    <xf numFmtId="203" fontId="0" fillId="0" borderId="10" xfId="0" applyNumberFormat="1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6.7109375" style="0" customWidth="1"/>
    <col min="2" max="8" width="18.7109375" style="0" customWidth="1"/>
    <col min="9" max="9" width="15.7109375" style="0" customWidth="1"/>
  </cols>
  <sheetData>
    <row r="1" spans="1:9" ht="19.5" customHeight="1">
      <c r="A1" s="33" t="s">
        <v>33</v>
      </c>
      <c r="B1" s="33"/>
      <c r="C1" s="33"/>
      <c r="D1" s="33"/>
      <c r="E1" s="33"/>
      <c r="F1" s="33"/>
      <c r="G1" s="33"/>
      <c r="H1" s="33"/>
      <c r="I1" s="17" t="s">
        <v>16</v>
      </c>
    </row>
    <row r="2" spans="1:8" ht="19.5" customHeight="1">
      <c r="A2" s="31" t="s">
        <v>49</v>
      </c>
      <c r="B2" s="31"/>
      <c r="C2" s="31"/>
      <c r="D2" s="31"/>
      <c r="E2" s="31"/>
      <c r="F2" s="31"/>
      <c r="G2" s="31"/>
      <c r="H2" s="31"/>
    </row>
    <row r="3" spans="1:8" ht="15" customHeight="1">
      <c r="A3" s="21"/>
      <c r="B3" s="32" t="s">
        <v>43</v>
      </c>
      <c r="C3" s="32"/>
      <c r="D3" s="32"/>
      <c r="E3" s="32"/>
      <c r="F3" s="32" t="s">
        <v>42</v>
      </c>
      <c r="G3" s="32"/>
      <c r="H3" s="32"/>
    </row>
    <row r="4" spans="1:8" ht="49.5" customHeight="1">
      <c r="A4" s="7" t="s">
        <v>1</v>
      </c>
      <c r="B4" s="19" t="s">
        <v>36</v>
      </c>
      <c r="C4" s="19" t="s">
        <v>37</v>
      </c>
      <c r="D4" s="19" t="s">
        <v>38</v>
      </c>
      <c r="E4" s="19" t="s">
        <v>39</v>
      </c>
      <c r="F4" s="22" t="s">
        <v>40</v>
      </c>
      <c r="G4" s="19" t="s">
        <v>41</v>
      </c>
      <c r="H4" s="19" t="s">
        <v>39</v>
      </c>
    </row>
    <row r="5" spans="1:10" ht="15" customHeight="1">
      <c r="A5" s="3" t="s">
        <v>10</v>
      </c>
      <c r="B5" s="12">
        <v>3104</v>
      </c>
      <c r="C5" s="10">
        <v>120</v>
      </c>
      <c r="D5" s="10">
        <v>0.25</v>
      </c>
      <c r="E5" s="10">
        <f>C5-D5</f>
        <v>119.75</v>
      </c>
      <c r="F5" s="16">
        <f>$E$42</f>
        <v>37.717417705882355</v>
      </c>
      <c r="G5" s="10">
        <f>C5+F5</f>
        <v>157.71741770588235</v>
      </c>
      <c r="H5" s="10">
        <f>G5-D5</f>
        <v>157.46741770588235</v>
      </c>
      <c r="J5" s="1" t="s">
        <v>16</v>
      </c>
    </row>
    <row r="6" spans="1:10" ht="15" customHeight="1">
      <c r="A6" s="3" t="s">
        <v>28</v>
      </c>
      <c r="B6" s="12">
        <v>13282</v>
      </c>
      <c r="C6" s="10">
        <v>60</v>
      </c>
      <c r="D6" s="10">
        <v>0</v>
      </c>
      <c r="E6" s="10">
        <f aca="true" t="shared" si="0" ref="E6:E24">C6-D6</f>
        <v>60</v>
      </c>
      <c r="F6" s="16">
        <f aca="true" t="shared" si="1" ref="F6:F24">$E$42</f>
        <v>37.717417705882355</v>
      </c>
      <c r="G6" s="10">
        <f aca="true" t="shared" si="2" ref="G6:G24">C6+F6</f>
        <v>97.71741770588235</v>
      </c>
      <c r="H6" s="10">
        <f aca="true" t="shared" si="3" ref="H6:H24">G6-D6</f>
        <v>97.71741770588235</v>
      </c>
      <c r="J6" s="1" t="s">
        <v>16</v>
      </c>
    </row>
    <row r="7" spans="1:10" ht="15" customHeight="1">
      <c r="A7" s="3" t="s">
        <v>13</v>
      </c>
      <c r="B7" s="12">
        <v>9802</v>
      </c>
      <c r="C7" s="10">
        <v>60</v>
      </c>
      <c r="D7" s="10">
        <v>0</v>
      </c>
      <c r="E7" s="10">
        <f t="shared" si="0"/>
        <v>60</v>
      </c>
      <c r="F7" s="16">
        <f t="shared" si="1"/>
        <v>37.717417705882355</v>
      </c>
      <c r="G7" s="10">
        <f t="shared" si="2"/>
        <v>97.71741770588235</v>
      </c>
      <c r="H7" s="10">
        <f t="shared" si="3"/>
        <v>97.71741770588235</v>
      </c>
      <c r="J7" s="1" t="s">
        <v>16</v>
      </c>
    </row>
    <row r="8" spans="1:10" ht="15" customHeight="1">
      <c r="A8" s="3" t="s">
        <v>22</v>
      </c>
      <c r="B8" s="12">
        <v>14832</v>
      </c>
      <c r="C8" s="10">
        <v>105</v>
      </c>
      <c r="D8" s="10">
        <v>15</v>
      </c>
      <c r="E8" s="10">
        <f t="shared" si="0"/>
        <v>90</v>
      </c>
      <c r="F8" s="16">
        <f t="shared" si="1"/>
        <v>37.717417705882355</v>
      </c>
      <c r="G8" s="10">
        <f t="shared" si="2"/>
        <v>142.71741770588235</v>
      </c>
      <c r="H8" s="10">
        <f t="shared" si="3"/>
        <v>127.71741770588235</v>
      </c>
      <c r="J8" s="1" t="s">
        <v>16</v>
      </c>
    </row>
    <row r="9" spans="1:10" ht="15" customHeight="1">
      <c r="A9" s="3" t="s">
        <v>5</v>
      </c>
      <c r="B9" s="12">
        <v>8131</v>
      </c>
      <c r="C9" s="10">
        <v>120</v>
      </c>
      <c r="D9" s="10">
        <v>0.25</v>
      </c>
      <c r="E9" s="10">
        <f t="shared" si="0"/>
        <v>119.75</v>
      </c>
      <c r="F9" s="16">
        <f t="shared" si="1"/>
        <v>37.717417705882355</v>
      </c>
      <c r="G9" s="10">
        <f t="shared" si="2"/>
        <v>157.71741770588235</v>
      </c>
      <c r="H9" s="10">
        <f t="shared" si="3"/>
        <v>157.46741770588235</v>
      </c>
      <c r="J9" s="1" t="s">
        <v>16</v>
      </c>
    </row>
    <row r="10" spans="1:10" ht="15" customHeight="1">
      <c r="A10" s="3" t="s">
        <v>14</v>
      </c>
      <c r="B10" s="12">
        <v>26221</v>
      </c>
      <c r="C10" s="10">
        <v>60</v>
      </c>
      <c r="D10" s="10">
        <v>0</v>
      </c>
      <c r="E10" s="10">
        <f t="shared" si="0"/>
        <v>60</v>
      </c>
      <c r="F10" s="16">
        <f t="shared" si="1"/>
        <v>37.717417705882355</v>
      </c>
      <c r="G10" s="10">
        <f t="shared" si="2"/>
        <v>97.71741770588235</v>
      </c>
      <c r="H10" s="10">
        <f t="shared" si="3"/>
        <v>97.71741770588235</v>
      </c>
      <c r="J10" s="1" t="s">
        <v>16</v>
      </c>
    </row>
    <row r="11" spans="1:10" ht="15" customHeight="1">
      <c r="A11" s="3" t="s">
        <v>15</v>
      </c>
      <c r="B11" s="12">
        <v>3967</v>
      </c>
      <c r="C11" s="10">
        <v>60</v>
      </c>
      <c r="D11" s="10">
        <v>0</v>
      </c>
      <c r="E11" s="10">
        <f t="shared" si="0"/>
        <v>60</v>
      </c>
      <c r="F11" s="16">
        <f t="shared" si="1"/>
        <v>37.717417705882355</v>
      </c>
      <c r="G11" s="10">
        <f t="shared" si="2"/>
        <v>97.71741770588235</v>
      </c>
      <c r="H11" s="10">
        <f t="shared" si="3"/>
        <v>97.71741770588235</v>
      </c>
      <c r="J11" s="1" t="s">
        <v>16</v>
      </c>
    </row>
    <row r="12" spans="1:10" ht="15" customHeight="1">
      <c r="A12" s="3" t="s">
        <v>29</v>
      </c>
      <c r="B12" s="12">
        <v>5219</v>
      </c>
      <c r="C12" s="10">
        <v>60</v>
      </c>
      <c r="D12" s="10">
        <v>0</v>
      </c>
      <c r="E12" s="10">
        <f t="shared" si="0"/>
        <v>60</v>
      </c>
      <c r="F12" s="16">
        <f t="shared" si="1"/>
        <v>37.717417705882355</v>
      </c>
      <c r="G12" s="10">
        <f t="shared" si="2"/>
        <v>97.71741770588235</v>
      </c>
      <c r="H12" s="10">
        <f t="shared" si="3"/>
        <v>97.71741770588235</v>
      </c>
      <c r="J12" s="1" t="s">
        <v>16</v>
      </c>
    </row>
    <row r="13" spans="1:10" ht="15" customHeight="1">
      <c r="A13" s="3" t="s">
        <v>21</v>
      </c>
      <c r="B13" s="12">
        <v>3342</v>
      </c>
      <c r="C13" s="10">
        <v>60</v>
      </c>
      <c r="D13" s="10">
        <v>0</v>
      </c>
      <c r="E13" s="10">
        <f t="shared" si="0"/>
        <v>60</v>
      </c>
      <c r="F13" s="16">
        <f t="shared" si="1"/>
        <v>37.717417705882355</v>
      </c>
      <c r="G13" s="10">
        <f t="shared" si="2"/>
        <v>97.71741770588235</v>
      </c>
      <c r="H13" s="10">
        <f t="shared" si="3"/>
        <v>97.71741770588235</v>
      </c>
      <c r="J13" s="1" t="s">
        <v>16</v>
      </c>
    </row>
    <row r="14" spans="1:10" ht="15" customHeight="1">
      <c r="A14" s="3" t="s">
        <v>17</v>
      </c>
      <c r="B14" s="12">
        <v>22775</v>
      </c>
      <c r="C14" s="10">
        <v>60</v>
      </c>
      <c r="D14" s="10">
        <v>0</v>
      </c>
      <c r="E14" s="10">
        <f t="shared" si="0"/>
        <v>60</v>
      </c>
      <c r="F14" s="16">
        <f t="shared" si="1"/>
        <v>37.717417705882355</v>
      </c>
      <c r="G14" s="10">
        <f t="shared" si="2"/>
        <v>97.71741770588235</v>
      </c>
      <c r="H14" s="10">
        <f t="shared" si="3"/>
        <v>97.71741770588235</v>
      </c>
      <c r="J14" s="1" t="s">
        <v>16</v>
      </c>
    </row>
    <row r="15" spans="1:10" ht="15" customHeight="1">
      <c r="A15" s="3" t="s">
        <v>11</v>
      </c>
      <c r="B15" s="12">
        <v>4699</v>
      </c>
      <c r="C15" s="10">
        <v>120</v>
      </c>
      <c r="D15" s="10">
        <v>0.25</v>
      </c>
      <c r="E15" s="10">
        <f t="shared" si="0"/>
        <v>119.75</v>
      </c>
      <c r="F15" s="16">
        <f t="shared" si="1"/>
        <v>37.717417705882355</v>
      </c>
      <c r="G15" s="10">
        <f t="shared" si="2"/>
        <v>157.71741770588235</v>
      </c>
      <c r="H15" s="10">
        <f t="shared" si="3"/>
        <v>157.46741770588235</v>
      </c>
      <c r="J15" s="1" t="s">
        <v>16</v>
      </c>
    </row>
    <row r="16" spans="1:10" ht="15" customHeight="1">
      <c r="A16" s="3" t="s">
        <v>32</v>
      </c>
      <c r="B16" s="12">
        <v>2418</v>
      </c>
      <c r="C16" s="10">
        <v>60</v>
      </c>
      <c r="D16" s="10">
        <v>0</v>
      </c>
      <c r="E16" s="10">
        <f t="shared" si="0"/>
        <v>60</v>
      </c>
      <c r="F16" s="16">
        <f t="shared" si="1"/>
        <v>37.717417705882355</v>
      </c>
      <c r="G16" s="10">
        <f t="shared" si="2"/>
        <v>97.71741770588235</v>
      </c>
      <c r="H16" s="10">
        <f t="shared" si="3"/>
        <v>97.71741770588235</v>
      </c>
      <c r="J16" s="1" t="s">
        <v>16</v>
      </c>
    </row>
    <row r="17" spans="1:10" ht="15" customHeight="1">
      <c r="A17" s="3" t="s">
        <v>6</v>
      </c>
      <c r="B17" s="12">
        <v>7119</v>
      </c>
      <c r="C17" s="10">
        <v>120</v>
      </c>
      <c r="D17" s="10">
        <v>0.25</v>
      </c>
      <c r="E17" s="10">
        <f t="shared" si="0"/>
        <v>119.75</v>
      </c>
      <c r="F17" s="16">
        <f t="shared" si="1"/>
        <v>37.717417705882355</v>
      </c>
      <c r="G17" s="10">
        <f t="shared" si="2"/>
        <v>157.71741770588235</v>
      </c>
      <c r="H17" s="10">
        <f t="shared" si="3"/>
        <v>157.46741770588235</v>
      </c>
      <c r="J17" s="1" t="s">
        <v>16</v>
      </c>
    </row>
    <row r="18" spans="1:10" ht="15" customHeight="1">
      <c r="A18" s="3" t="s">
        <v>7</v>
      </c>
      <c r="B18" s="12">
        <v>3423</v>
      </c>
      <c r="C18" s="10">
        <v>120</v>
      </c>
      <c r="D18" s="10">
        <v>0.25</v>
      </c>
      <c r="E18" s="10">
        <f t="shared" si="0"/>
        <v>119.75</v>
      </c>
      <c r="F18" s="16">
        <f t="shared" si="1"/>
        <v>37.717417705882355</v>
      </c>
      <c r="G18" s="10">
        <f t="shared" si="2"/>
        <v>157.71741770588235</v>
      </c>
      <c r="H18" s="10">
        <f t="shared" si="3"/>
        <v>157.46741770588235</v>
      </c>
      <c r="J18" s="1" t="s">
        <v>16</v>
      </c>
    </row>
    <row r="19" spans="1:10" ht="15" customHeight="1">
      <c r="A19" s="3" t="s">
        <v>3</v>
      </c>
      <c r="B19" s="12">
        <v>9938</v>
      </c>
      <c r="C19" s="10">
        <v>120</v>
      </c>
      <c r="D19" s="10">
        <v>0.25</v>
      </c>
      <c r="E19" s="10">
        <f t="shared" si="0"/>
        <v>119.75</v>
      </c>
      <c r="F19" s="16">
        <f t="shared" si="1"/>
        <v>37.717417705882355</v>
      </c>
      <c r="G19" s="10">
        <f t="shared" si="2"/>
        <v>157.71741770588235</v>
      </c>
      <c r="H19" s="10">
        <f t="shared" si="3"/>
        <v>157.46741770588235</v>
      </c>
      <c r="J19" s="1" t="s">
        <v>16</v>
      </c>
    </row>
    <row r="20" spans="1:10" ht="15" customHeight="1">
      <c r="A20" s="3" t="s">
        <v>8</v>
      </c>
      <c r="B20" s="12">
        <v>3396</v>
      </c>
      <c r="C20" s="10">
        <v>120</v>
      </c>
      <c r="D20" s="10">
        <v>0.25</v>
      </c>
      <c r="E20" s="10">
        <f t="shared" si="0"/>
        <v>119.75</v>
      </c>
      <c r="F20" s="16">
        <f t="shared" si="1"/>
        <v>37.717417705882355</v>
      </c>
      <c r="G20" s="10">
        <f t="shared" si="2"/>
        <v>157.71741770588235</v>
      </c>
      <c r="H20" s="10">
        <f t="shared" si="3"/>
        <v>157.46741770588235</v>
      </c>
      <c r="J20" s="1" t="s">
        <v>16</v>
      </c>
    </row>
    <row r="21" spans="1:10" ht="15" customHeight="1">
      <c r="A21" s="3" t="s">
        <v>9</v>
      </c>
      <c r="B21" s="12">
        <v>7586</v>
      </c>
      <c r="C21" s="10">
        <v>120</v>
      </c>
      <c r="D21" s="10">
        <v>0.25</v>
      </c>
      <c r="E21" s="10">
        <f t="shared" si="0"/>
        <v>119.75</v>
      </c>
      <c r="F21" s="16">
        <f t="shared" si="1"/>
        <v>37.717417705882355</v>
      </c>
      <c r="G21" s="10">
        <f t="shared" si="2"/>
        <v>157.71741770588235</v>
      </c>
      <c r="H21" s="10">
        <f t="shared" si="3"/>
        <v>157.46741770588235</v>
      </c>
      <c r="J21" s="1" t="s">
        <v>16</v>
      </c>
    </row>
    <row r="22" spans="1:10" ht="15" customHeight="1">
      <c r="A22" s="3" t="s">
        <v>4</v>
      </c>
      <c r="B22" s="12">
        <v>8457</v>
      </c>
      <c r="C22" s="10">
        <v>120</v>
      </c>
      <c r="D22" s="10">
        <v>0.25</v>
      </c>
      <c r="E22" s="10">
        <f t="shared" si="0"/>
        <v>119.75</v>
      </c>
      <c r="F22" s="16">
        <f t="shared" si="1"/>
        <v>37.717417705882355</v>
      </c>
      <c r="G22" s="10">
        <f t="shared" si="2"/>
        <v>157.71741770588235</v>
      </c>
      <c r="H22" s="10">
        <f t="shared" si="3"/>
        <v>157.46741770588235</v>
      </c>
      <c r="J22" s="1" t="s">
        <v>16</v>
      </c>
    </row>
    <row r="23" spans="1:10" ht="15" customHeight="1">
      <c r="A23" s="3" t="s">
        <v>2</v>
      </c>
      <c r="B23" s="12">
        <v>11825</v>
      </c>
      <c r="C23" s="10">
        <v>220</v>
      </c>
      <c r="D23" s="10">
        <v>40</v>
      </c>
      <c r="E23" s="10">
        <f t="shared" si="0"/>
        <v>180</v>
      </c>
      <c r="F23" s="16">
        <f t="shared" si="1"/>
        <v>37.717417705882355</v>
      </c>
      <c r="G23" s="10">
        <f t="shared" si="2"/>
        <v>257.7174177058823</v>
      </c>
      <c r="H23" s="10">
        <f t="shared" si="3"/>
        <v>217.71741770588233</v>
      </c>
      <c r="J23" s="1" t="s">
        <v>16</v>
      </c>
    </row>
    <row r="24" spans="1:10" ht="15" customHeight="1">
      <c r="A24" s="3" t="s">
        <v>12</v>
      </c>
      <c r="B24" s="12">
        <v>464</v>
      </c>
      <c r="C24" s="10">
        <v>120</v>
      </c>
      <c r="D24" s="10">
        <v>0.25</v>
      </c>
      <c r="E24" s="10">
        <f t="shared" si="0"/>
        <v>119.75</v>
      </c>
      <c r="F24" s="16">
        <f t="shared" si="1"/>
        <v>37.717417705882355</v>
      </c>
      <c r="G24" s="10">
        <f t="shared" si="2"/>
        <v>157.71741770588235</v>
      </c>
      <c r="H24" s="10">
        <f t="shared" si="3"/>
        <v>157.46741770588235</v>
      </c>
      <c r="J24" s="1" t="s">
        <v>16</v>
      </c>
    </row>
    <row r="25" spans="1:7" ht="15" customHeight="1">
      <c r="A25" s="2"/>
      <c r="B25" s="6">
        <f>SUM(B5:B24)</f>
        <v>170000</v>
      </c>
      <c r="C25" s="2"/>
      <c r="D25" s="2"/>
      <c r="E25" s="2"/>
      <c r="F25" s="14" t="s">
        <v>16</v>
      </c>
      <c r="G25" s="2"/>
    </row>
    <row r="26" spans="1:2" ht="19.5" customHeight="1">
      <c r="A26" s="26" t="s">
        <v>44</v>
      </c>
      <c r="B26" s="4"/>
    </row>
    <row r="27" spans="1:2" ht="19.5" customHeight="1">
      <c r="A27" s="15"/>
      <c r="B27" s="4"/>
    </row>
    <row r="28" spans="1:8" ht="19.5" customHeight="1">
      <c r="A28" s="31" t="s">
        <v>50</v>
      </c>
      <c r="B28" s="31"/>
      <c r="C28" s="31"/>
      <c r="D28" s="31"/>
      <c r="E28" s="31"/>
      <c r="F28" s="23"/>
      <c r="H28" t="s">
        <v>16</v>
      </c>
    </row>
    <row r="29" spans="1:5" ht="49.5" customHeight="1">
      <c r="A29" s="18" t="s">
        <v>0</v>
      </c>
      <c r="B29" s="19" t="s">
        <v>45</v>
      </c>
      <c r="C29" s="19" t="s">
        <v>35</v>
      </c>
      <c r="D29" s="20" t="s">
        <v>46</v>
      </c>
      <c r="E29" s="18" t="s">
        <v>34</v>
      </c>
    </row>
    <row r="30" spans="1:5" ht="19.5" customHeight="1">
      <c r="A30" s="7" t="s">
        <v>23</v>
      </c>
      <c r="B30" s="12">
        <v>57827</v>
      </c>
      <c r="C30" s="10">
        <v>59.37</v>
      </c>
      <c r="D30" s="11">
        <v>150</v>
      </c>
      <c r="E30" s="8">
        <f>B30*(D30-C30)</f>
        <v>5240861.01</v>
      </c>
    </row>
    <row r="31" spans="1:5" ht="19.5" customHeight="1">
      <c r="A31" s="7" t="s">
        <v>26</v>
      </c>
      <c r="B31" s="12">
        <v>12648</v>
      </c>
      <c r="C31" s="10">
        <v>119.13</v>
      </c>
      <c r="D31" s="11">
        <v>150</v>
      </c>
      <c r="E31" s="8">
        <f aca="true" t="shared" si="4" ref="E31:E39">B31*(D31-C31)</f>
        <v>390443.76000000007</v>
      </c>
    </row>
    <row r="32" spans="1:5" ht="19.5" customHeight="1">
      <c r="A32" s="7" t="s">
        <v>25</v>
      </c>
      <c r="B32" s="12">
        <v>13224</v>
      </c>
      <c r="C32" s="10">
        <v>119.13</v>
      </c>
      <c r="D32" s="11">
        <v>150</v>
      </c>
      <c r="E32" s="8">
        <f t="shared" si="4"/>
        <v>408224.88000000006</v>
      </c>
    </row>
    <row r="33" spans="1:5" ht="19.5" customHeight="1">
      <c r="A33" s="7" t="s">
        <v>24</v>
      </c>
      <c r="B33" s="12">
        <v>2989</v>
      </c>
      <c r="C33" s="10">
        <v>119.13</v>
      </c>
      <c r="D33" s="11">
        <v>150</v>
      </c>
      <c r="E33" s="8">
        <f t="shared" si="4"/>
        <v>92270.43000000001</v>
      </c>
    </row>
    <row r="34" spans="1:5" ht="19.5" customHeight="1">
      <c r="A34" s="7" t="s">
        <v>20</v>
      </c>
      <c r="B34" s="13">
        <v>0</v>
      </c>
      <c r="C34" s="10">
        <v>219</v>
      </c>
      <c r="D34" s="11">
        <v>150</v>
      </c>
      <c r="E34" s="8">
        <f t="shared" si="4"/>
        <v>0</v>
      </c>
    </row>
    <row r="35" spans="1:5" ht="19.5" customHeight="1">
      <c r="A35" s="7" t="s">
        <v>18</v>
      </c>
      <c r="B35" s="13">
        <v>0</v>
      </c>
      <c r="C35" s="10">
        <v>219</v>
      </c>
      <c r="D35" s="11">
        <v>150</v>
      </c>
      <c r="E35" s="8">
        <f t="shared" si="4"/>
        <v>0</v>
      </c>
    </row>
    <row r="36" spans="1:5" ht="19.5" customHeight="1">
      <c r="A36" s="7" t="s">
        <v>19</v>
      </c>
      <c r="B36" s="12">
        <v>977</v>
      </c>
      <c r="C36" s="10">
        <v>119.13</v>
      </c>
      <c r="D36" s="11">
        <v>150</v>
      </c>
      <c r="E36" s="8">
        <f t="shared" si="4"/>
        <v>30159.990000000005</v>
      </c>
    </row>
    <row r="37" spans="1:5" ht="19.5" customHeight="1">
      <c r="A37" s="7" t="s">
        <v>9</v>
      </c>
      <c r="B37" s="12">
        <v>3233</v>
      </c>
      <c r="C37" s="10">
        <v>119.13</v>
      </c>
      <c r="D37" s="11">
        <v>150</v>
      </c>
      <c r="E37" s="8">
        <f t="shared" si="4"/>
        <v>99802.71000000002</v>
      </c>
    </row>
    <row r="38" spans="1:5" ht="19.5" customHeight="1">
      <c r="A38" s="7" t="s">
        <v>31</v>
      </c>
      <c r="B38" s="12">
        <v>2672</v>
      </c>
      <c r="C38" s="10">
        <v>114.22999999999999</v>
      </c>
      <c r="D38" s="11">
        <v>150</v>
      </c>
      <c r="E38" s="8">
        <f t="shared" si="4"/>
        <v>95577.44000000003</v>
      </c>
    </row>
    <row r="39" spans="1:5" ht="19.5" customHeight="1">
      <c r="A39" s="9" t="s">
        <v>30</v>
      </c>
      <c r="B39" s="12">
        <v>1527</v>
      </c>
      <c r="C39" s="10">
        <v>114.22999999999999</v>
      </c>
      <c r="D39" s="11">
        <v>150</v>
      </c>
      <c r="E39" s="8">
        <f t="shared" si="4"/>
        <v>54620.790000000015</v>
      </c>
    </row>
    <row r="40" spans="1:5" ht="19.5" customHeight="1">
      <c r="A40" s="7" t="s">
        <v>27</v>
      </c>
      <c r="B40" s="24">
        <f>SUM(B30:B39)</f>
        <v>95097</v>
      </c>
      <c r="C40" s="7"/>
      <c r="D40" s="7"/>
      <c r="E40" s="25">
        <f>SUM(E30:E39)</f>
        <v>6411961.01</v>
      </c>
    </row>
    <row r="41" spans="1:6" ht="12.75">
      <c r="A41" s="28" t="s">
        <v>47</v>
      </c>
      <c r="B41" s="29"/>
      <c r="C41" s="29"/>
      <c r="D41" s="30"/>
      <c r="E41" s="24">
        <f>B25</f>
        <v>170000</v>
      </c>
      <c r="F41" s="5"/>
    </row>
    <row r="42" spans="1:5" ht="12.75">
      <c r="A42" s="28" t="s">
        <v>48</v>
      </c>
      <c r="B42" s="29"/>
      <c r="C42" s="29"/>
      <c r="D42" s="30"/>
      <c r="E42" s="27">
        <f>E40/E41</f>
        <v>37.717417705882355</v>
      </c>
    </row>
  </sheetData>
  <sheetProtection/>
  <mergeCells count="7">
    <mergeCell ref="A42:D42"/>
    <mergeCell ref="A28:E28"/>
    <mergeCell ref="B3:E3"/>
    <mergeCell ref="F3:H3"/>
    <mergeCell ref="A1:H1"/>
    <mergeCell ref="A2:H2"/>
    <mergeCell ref="A41:D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Bernstein, Jared</cp:lastModifiedBy>
  <cp:lastPrinted>2014-09-18T20:23:00Z</cp:lastPrinted>
  <dcterms:created xsi:type="dcterms:W3CDTF">2007-03-21T19:37:11Z</dcterms:created>
  <dcterms:modified xsi:type="dcterms:W3CDTF">2015-07-16T17:35:25Z</dcterms:modified>
  <cp:category/>
  <cp:version/>
  <cp:contentType/>
  <cp:contentStatus/>
</cp:coreProperties>
</file>