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115" windowHeight="9405" activeTab="1"/>
  </bookViews>
  <sheets>
    <sheet name="Sample System" sheetId="1" r:id="rId1"/>
    <sheet name="Summary" sheetId="2" r:id="rId2"/>
    <sheet name="Base Case" sheetId="3" r:id="rId3"/>
    <sheet name="PJM" sheetId="4" r:id="rId4"/>
    <sheet name="LS Power" sheetId="5" r:id="rId5"/>
    <sheet name="NRG" sheetId="6" r:id="rId6"/>
    <sheet name="ODEC" sheetId="7" r:id="rId7"/>
    <sheet name="FRR" sheetId="8" r:id="rId8"/>
  </sheets>
  <definedNames>
    <definedName name="_xlnm.Print_Area" localSheetId="2">'Base Case'!#REF!</definedName>
    <definedName name="_xlnm.Print_Area" localSheetId="7">'FRR'!$A$16:$H$27</definedName>
    <definedName name="_xlnm.Print_Area" localSheetId="4">'LS Power'!$A$28:$H$50</definedName>
    <definedName name="_xlnm.Print_Area" localSheetId="5">'NRG'!$A$28:$H$54</definedName>
    <definedName name="_xlnm.Print_Area" localSheetId="6">'ODEC'!$A$28:$H$52</definedName>
    <definedName name="_xlnm.Print_Area" localSheetId="3">'PJM'!$A$1:$M$39</definedName>
    <definedName name="_xlnm.Print_Area" localSheetId="1">'Summary'!$B$2:$S$30</definedName>
  </definedNames>
  <calcPr fullCalcOnLoad="1"/>
</workbook>
</file>

<file path=xl/sharedStrings.xml><?xml version="1.0" encoding="utf-8"?>
<sst xmlns="http://schemas.openxmlformats.org/spreadsheetml/2006/main" count="466" uniqueCount="101">
  <si>
    <t>Unit</t>
  </si>
  <si>
    <t>MW</t>
  </si>
  <si>
    <t>Offer Price</t>
  </si>
  <si>
    <t>ClearedMW</t>
  </si>
  <si>
    <t>RCP</t>
  </si>
  <si>
    <t>A</t>
  </si>
  <si>
    <t>B</t>
  </si>
  <si>
    <t>C</t>
  </si>
  <si>
    <t xml:space="preserve">Zone </t>
  </si>
  <si>
    <t>Peak Load</t>
  </si>
  <si>
    <t>Obligation</t>
  </si>
  <si>
    <t>FZCP</t>
  </si>
  <si>
    <t>Daily Cost</t>
  </si>
  <si>
    <t>Subsidy</t>
  </si>
  <si>
    <t xml:space="preserve"> </t>
  </si>
  <si>
    <t>Capacity Resources - 9 Resources (Units 2 and 4 Subsidized)</t>
  </si>
  <si>
    <t>Ref. Price</t>
  </si>
  <si>
    <t>Demand &amp; Reliability Requirement</t>
  </si>
  <si>
    <t>Total</t>
  </si>
  <si>
    <t>Rel. Req.</t>
  </si>
  <si>
    <t>Revenue</t>
  </si>
  <si>
    <t>Resource</t>
  </si>
  <si>
    <t>Cleared MW</t>
  </si>
  <si>
    <t>PJM Method</t>
  </si>
  <si>
    <t>Revenues</t>
  </si>
  <si>
    <t>FRR Method</t>
  </si>
  <si>
    <t>Subsidized resources are not in RPM.</t>
  </si>
  <si>
    <t>Zone A Obligation reduced by 2000 MW.</t>
  </si>
  <si>
    <t>NRG Method</t>
  </si>
  <si>
    <t>Competitive system cost =</t>
  </si>
  <si>
    <t xml:space="preserve">Subsidized resources 2 &amp; 4 MW = </t>
  </si>
  <si>
    <t>Obligation increased.</t>
  </si>
  <si>
    <t>Clearing price reduced from competitive price.</t>
  </si>
  <si>
    <t>Subsidized resources that did not clear get committed.</t>
  </si>
  <si>
    <t>Total cost same as competitive cost.</t>
  </si>
  <si>
    <t>LS Power</t>
  </si>
  <si>
    <t>NRG</t>
  </si>
  <si>
    <t>Resources 2 &amp; 4 did not clear at their Reference Prices.</t>
  </si>
  <si>
    <t xml:space="preserve">Subsidized resources 2 &amp; 4 offered at their unmitigated offer prices clear. They receive the lower clearing price. </t>
  </si>
  <si>
    <t>Adjusted commitments to keep the cost equal to the competitive cost.</t>
  </si>
  <si>
    <t>Reduce commitments by $1,690,000/$2,090,000 ratio =</t>
  </si>
  <si>
    <t>ODEC Method</t>
  </si>
  <si>
    <t>Clearing price lower than competitive clearing price.</t>
  </si>
  <si>
    <t>Cleared MW same as PJM Stage 1 results.</t>
  </si>
  <si>
    <t>Initial competitive price =</t>
  </si>
  <si>
    <t xml:space="preserve">Example System Description </t>
  </si>
  <si>
    <t xml:space="preserve">      - Total system load comprised of three TO Zones (Zones A, B &amp; C)</t>
  </si>
  <si>
    <t xml:space="preserve"> - Capacity Resources totaling 9,000 MW available to satisfy the reliability requirement</t>
  </si>
  <si>
    <t xml:space="preserve">      - Comprised of 9 individual Capacity Resources (Resources 1 through 9) at 1,000 MW each </t>
  </si>
  <si>
    <t xml:space="preserve">      - The sell offer price of each resource except for subsidized Resources 2 and 4 is assumed to represent the resource's true avoidable cost (i.e., fixed cost less net E&amp;AS revenues)</t>
  </si>
  <si>
    <t xml:space="preserve">      - The sell offer price of subsidized Resources 2 and 4 is assumed to represent the resource's true avoidable cost minus the subsidy payment to the resource</t>
  </si>
  <si>
    <t xml:space="preserve"> - Capacity is procured in least-cost manner up to a vertical demand curve at the 6,500 Reliability Requirement </t>
  </si>
  <si>
    <t>Based on 5,900 MW Peak Load and 1.10 FPR</t>
  </si>
  <si>
    <t xml:space="preserve">      - Resources 2 and 4 are assumed to be subsidized units located in Zone A with subsidy funded through non-bypassable charge applied to all load located in Zone A  </t>
  </si>
  <si>
    <t>$/day</t>
  </si>
  <si>
    <t>ODEC Method to calculate Clearing Price</t>
  </si>
  <si>
    <t xml:space="preserve">Subsidized capacity of 2000 MW removed and non-subsidized capacity increased by 9000/7000 ratio. </t>
  </si>
  <si>
    <t>Clearing Price Impact Factor = 2000/9000 =</t>
  </si>
  <si>
    <t>Total resources MW =</t>
  </si>
  <si>
    <t>Step 1 competitive clearing price =</t>
  </si>
  <si>
    <t>Subsidized clearing price adding subsidized MW =</t>
  </si>
  <si>
    <t>Start iterations:</t>
  </si>
  <si>
    <t xml:space="preserve">New subsidized clearing price = </t>
  </si>
  <si>
    <t>Need to clarify how load charges are calculated.</t>
  </si>
  <si>
    <t>LS Power Method</t>
  </si>
  <si>
    <t>Iterations stopped after removal of Resource 9.</t>
  </si>
  <si>
    <t>Only Resource 9 did not elect Clearing Price Impact election.</t>
  </si>
  <si>
    <t>True Cost</t>
  </si>
  <si>
    <t xml:space="preserve">      - Offer Price, Subsidy &amp; True Cost expressed in $/MW-day </t>
  </si>
  <si>
    <t xml:space="preserve">Cleared Resource Results </t>
  </si>
  <si>
    <t>Daily RPM Revenue</t>
  </si>
  <si>
    <t xml:space="preserve">Load Reliability Charges </t>
  </si>
  <si>
    <t>UCAP Obligation (MW)</t>
  </si>
  <si>
    <t>Peak Load (MW)</t>
  </si>
  <si>
    <t>Daily RPM Charge 
($)</t>
  </si>
  <si>
    <t>FZCP
($/MW-day)</t>
  </si>
  <si>
    <t>Base Case - All Resources offer at True Avoidable Cost - No Subsidy</t>
  </si>
  <si>
    <t>Base Case Results - Competitive Case / No Subsidy</t>
  </si>
  <si>
    <t>Daily RPM Credit
($)</t>
  </si>
  <si>
    <t>PJM Proposal</t>
  </si>
  <si>
    <t>Offer MW</t>
  </si>
  <si>
    <t>RCP = $260</t>
  </si>
  <si>
    <t>LS Proposal</t>
  </si>
  <si>
    <t>RCP = $211.25</t>
  </si>
  <si>
    <t>LS Proposal*</t>
  </si>
  <si>
    <t>* Results assume that Resource 9 was the only non-subsidized resource to not elect the proposal's Clearing Price Impact Option</t>
  </si>
  <si>
    <t xml:space="preserve">Stage 2 - Clear based on Competitive Offers to determine RCP applicable to resources cleared in Stage 1 </t>
  </si>
  <si>
    <t>Remove 500 MW cleared from Resource 9 with offer price equal to clearing price (assumes that Resource 9 did not select the "Clearing Price Impact Election").</t>
  </si>
  <si>
    <t>Stage 1 - Clear based on Competitive Offers to determine q1 at price p1</t>
  </si>
  <si>
    <t xml:space="preserve">Stage 2 - Clear as Offered to determine RCP applicable to subsidized resources </t>
  </si>
  <si>
    <t>NRG Proposal</t>
  </si>
  <si>
    <t xml:space="preserve">RCP = $260 except for subsidized units
RCP = $200 for Resources 2 &amp; 4 </t>
  </si>
  <si>
    <t>Stage 1 - Clear as Offered to determine Cleared Resource MW</t>
  </si>
  <si>
    <t xml:space="preserve">Stage 1 - Clear as Offered to determine Cleared Resource MWs </t>
  </si>
  <si>
    <t>ODEC Proposal</t>
  </si>
  <si>
    <t>RCP = $230</t>
  </si>
  <si>
    <t xml:space="preserve"> - Total System Peak Load of 5,900 MW with Reliability Requirement of 6,500 MW (FPR assumed to be 1.10)</t>
  </si>
  <si>
    <t>FRR Method (2000 MW of Subsidized Resources will serve 1,815 MW of Peak Load in Zone A at assumed FPR of 1.1)</t>
  </si>
  <si>
    <t>FRR Approach</t>
  </si>
  <si>
    <t>RCP = $200</t>
  </si>
  <si>
    <t xml:space="preserve">Stage 1 - Clear based on Competitive Offers to determine "competitive clearing price" and population of resource that are eligible to receive capacity obligation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</si>
</sst>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[$-409]dddd\,\ mmmm\ dd\,\ yyyy"/>
    <numFmt numFmtId="168" formatCode="[$-409]h:mm:ss\ AM/PM"/>
    <numFmt numFmtId="169" formatCode="&quot;$&quot;#,##0.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0.0000000"/>
    <numFmt numFmtId="175" formatCode="0.000000"/>
    <numFmt numFmtId="176" formatCode="0.00000"/>
    <numFmt numFmtId="177" formatCode="0.0000"/>
    <numFmt numFmtId="178" formatCode="0.0%"/>
    <numFmt numFmtId="179" formatCode="&quot;$&quot;#,##0.000"/>
    <numFmt numFmtId="180" formatCode="&quot;$&quot;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42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righ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170" fontId="46" fillId="0" borderId="0" xfId="0" applyNumberFormat="1" applyFont="1" applyAlignment="1">
      <alignment/>
    </xf>
    <xf numFmtId="0" fontId="42" fillId="0" borderId="13" xfId="0" applyFont="1" applyBorder="1" applyAlignment="1">
      <alignment horizontal="right"/>
    </xf>
    <xf numFmtId="3" fontId="42" fillId="0" borderId="13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3" fontId="42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46" fillId="0" borderId="0" xfId="0" applyNumberFormat="1" applyFont="1" applyBorder="1" applyAlignment="1">
      <alignment/>
    </xf>
    <xf numFmtId="0" fontId="4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3" fontId="0" fillId="4" borderId="10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64" fontId="42" fillId="4" borderId="10" xfId="0" applyNumberFormat="1" applyFont="1" applyFill="1" applyBorder="1" applyAlignment="1">
      <alignment/>
    </xf>
    <xf numFmtId="0" fontId="42" fillId="4" borderId="10" xfId="0" applyFont="1" applyFill="1" applyBorder="1" applyAlignment="1">
      <alignment horizontal="center" wrapText="1"/>
    </xf>
    <xf numFmtId="0" fontId="42" fillId="4" borderId="10" xfId="0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3" fontId="42" fillId="4" borderId="10" xfId="0" applyNumberFormat="1" applyFont="1" applyFill="1" applyBorder="1" applyAlignment="1">
      <alignment/>
    </xf>
    <xf numFmtId="0" fontId="42" fillId="4" borderId="10" xfId="0" applyFont="1" applyFill="1" applyBorder="1" applyAlignment="1">
      <alignment horizontal="right"/>
    </xf>
    <xf numFmtId="3" fontId="46" fillId="4" borderId="10" xfId="0" applyNumberFormat="1" applyFont="1" applyFill="1" applyBorder="1" applyAlignment="1">
      <alignment/>
    </xf>
    <xf numFmtId="3" fontId="23" fillId="4" borderId="10" xfId="0" applyNumberFormat="1" applyFont="1" applyFill="1" applyBorder="1" applyAlignment="1">
      <alignment/>
    </xf>
    <xf numFmtId="3" fontId="24" fillId="4" borderId="10" xfId="0" applyNumberFormat="1" applyFont="1" applyFill="1" applyBorder="1" applyAlignment="1">
      <alignment horizontal="right"/>
    </xf>
    <xf numFmtId="164" fontId="46" fillId="4" borderId="10" xfId="0" applyNumberFormat="1" applyFont="1" applyFill="1" applyBorder="1" applyAlignment="1">
      <alignment horizontal="right"/>
    </xf>
    <xf numFmtId="3" fontId="46" fillId="4" borderId="10" xfId="0" applyNumberFormat="1" applyFont="1" applyFill="1" applyBorder="1" applyAlignment="1">
      <alignment horizontal="right"/>
    </xf>
    <xf numFmtId="164" fontId="46" fillId="4" borderId="10" xfId="0" applyNumberFormat="1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Alignment="1">
      <alignment/>
    </xf>
    <xf numFmtId="3" fontId="42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 vertical="center"/>
    </xf>
    <xf numFmtId="0" fontId="4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3" fontId="43" fillId="3" borderId="10" xfId="0" applyNumberFormat="1" applyFont="1" applyFill="1" applyBorder="1" applyAlignment="1">
      <alignment/>
    </xf>
    <xf numFmtId="3" fontId="46" fillId="3" borderId="10" xfId="0" applyNumberFormat="1" applyFont="1" applyFill="1" applyBorder="1" applyAlignment="1">
      <alignment/>
    </xf>
    <xf numFmtId="164" fontId="46" fillId="3" borderId="10" xfId="0" applyNumberFormat="1" applyFont="1" applyFill="1" applyBorder="1" applyAlignment="1">
      <alignment/>
    </xf>
    <xf numFmtId="0" fontId="42" fillId="3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3" fontId="46" fillId="3" borderId="10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/>
    </xf>
    <xf numFmtId="3" fontId="42" fillId="3" borderId="10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164" fontId="24" fillId="3" borderId="10" xfId="0" applyNumberFormat="1" applyFont="1" applyFill="1" applyBorder="1" applyAlignment="1">
      <alignment/>
    </xf>
    <xf numFmtId="173" fontId="42" fillId="0" borderId="0" xfId="42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8" fontId="42" fillId="0" borderId="0" xfId="57" applyNumberFormat="1" applyFont="1" applyFill="1" applyAlignment="1">
      <alignment/>
    </xf>
    <xf numFmtId="43" fontId="0" fillId="0" borderId="0" xfId="0" applyNumberFormat="1" applyFill="1" applyAlignment="1">
      <alignment/>
    </xf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7" borderId="10" xfId="0" applyNumberForma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42" fillId="7" borderId="10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right"/>
    </xf>
    <xf numFmtId="0" fontId="0" fillId="7" borderId="10" xfId="0" applyFill="1" applyBorder="1" applyAlignment="1">
      <alignment/>
    </xf>
    <xf numFmtId="164" fontId="46" fillId="7" borderId="10" xfId="0" applyNumberFormat="1" applyFont="1" applyFill="1" applyBorder="1" applyAlignment="1">
      <alignment/>
    </xf>
    <xf numFmtId="3" fontId="46" fillId="7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4" fillId="7" borderId="10" xfId="0" applyNumberFormat="1" applyFont="1" applyFill="1" applyBorder="1" applyAlignment="1">
      <alignment/>
    </xf>
    <xf numFmtId="3" fontId="43" fillId="7" borderId="10" xfId="0" applyNumberFormat="1" applyFont="1" applyFill="1" applyBorder="1" applyAlignment="1">
      <alignment/>
    </xf>
    <xf numFmtId="164" fontId="43" fillId="7" borderId="10" xfId="0" applyNumberFormat="1" applyFont="1" applyFill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1" fontId="0" fillId="0" borderId="0" xfId="0" applyNumberFormat="1" applyAlignment="1">
      <alignment/>
    </xf>
    <xf numFmtId="43" fontId="0" fillId="0" borderId="0" xfId="0" applyNumberFormat="1" applyFill="1" applyAlignment="1">
      <alignment vertical="center"/>
    </xf>
    <xf numFmtId="0" fontId="0" fillId="0" borderId="13" xfId="0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4" fontId="23" fillId="0" borderId="13" xfId="0" applyNumberFormat="1" applyFont="1" applyFill="1" applyBorder="1" applyAlignment="1">
      <alignment/>
    </xf>
    <xf numFmtId="0" fontId="42" fillId="4" borderId="10" xfId="0" applyFont="1" applyFill="1" applyBorder="1" applyAlignment="1">
      <alignment horizontal="center" vertical="center" wrapText="1"/>
    </xf>
    <xf numFmtId="164" fontId="24" fillId="4" borderId="10" xfId="0" applyNumberFormat="1" applyFont="1" applyFill="1" applyBorder="1" applyAlignment="1">
      <alignment horizontal="right"/>
    </xf>
    <xf numFmtId="164" fontId="23" fillId="4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right"/>
    </xf>
    <xf numFmtId="3" fontId="42" fillId="0" borderId="13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3" fontId="48" fillId="4" borderId="15" xfId="0" applyNumberFormat="1" applyFont="1" applyFill="1" applyBorder="1" applyAlignment="1">
      <alignment horizontal="right"/>
    </xf>
    <xf numFmtId="164" fontId="48" fillId="4" borderId="16" xfId="0" applyNumberFormat="1" applyFont="1" applyFill="1" applyBorder="1" applyAlignment="1">
      <alignment/>
    </xf>
    <xf numFmtId="3" fontId="26" fillId="4" borderId="15" xfId="0" applyNumberFormat="1" applyFont="1" applyFill="1" applyBorder="1" applyAlignment="1">
      <alignment horizontal="right"/>
    </xf>
    <xf numFmtId="3" fontId="48" fillId="4" borderId="17" xfId="0" applyNumberFormat="1" applyFont="1" applyFill="1" applyBorder="1" applyAlignment="1">
      <alignment horizontal="right"/>
    </xf>
    <xf numFmtId="164" fontId="48" fillId="4" borderId="18" xfId="0" applyNumberFormat="1" applyFont="1" applyFill="1" applyBorder="1" applyAlignment="1">
      <alignment/>
    </xf>
    <xf numFmtId="3" fontId="48" fillId="4" borderId="19" xfId="0" applyNumberFormat="1" applyFont="1" applyFill="1" applyBorder="1" applyAlignment="1">
      <alignment horizontal="right"/>
    </xf>
    <xf numFmtId="164" fontId="48" fillId="4" borderId="20" xfId="0" applyNumberFormat="1" applyFont="1" applyFill="1" applyBorder="1" applyAlignment="1">
      <alignment/>
    </xf>
    <xf numFmtId="0" fontId="47" fillId="4" borderId="21" xfId="0" applyFont="1" applyFill="1" applyBorder="1" applyAlignment="1">
      <alignment horizontal="center"/>
    </xf>
    <xf numFmtId="0" fontId="47" fillId="4" borderId="22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7" fillId="4" borderId="23" xfId="0" applyFont="1" applyFill="1" applyBorder="1" applyAlignment="1">
      <alignment horizontal="centerContinuous"/>
    </xf>
    <xf numFmtId="3" fontId="48" fillId="4" borderId="15" xfId="0" applyNumberFormat="1" applyFont="1" applyFill="1" applyBorder="1" applyAlignment="1">
      <alignment/>
    </xf>
    <xf numFmtId="3" fontId="48" fillId="4" borderId="17" xfId="0" applyNumberFormat="1" applyFont="1" applyFill="1" applyBorder="1" applyAlignment="1">
      <alignment/>
    </xf>
    <xf numFmtId="3" fontId="48" fillId="4" borderId="19" xfId="0" applyNumberFormat="1" applyFont="1" applyFill="1" applyBorder="1" applyAlignment="1">
      <alignment/>
    </xf>
    <xf numFmtId="0" fontId="47" fillId="4" borderId="22" xfId="0" applyFont="1" applyFill="1" applyBorder="1" applyAlignment="1">
      <alignment horizontal="center" wrapText="1"/>
    </xf>
    <xf numFmtId="0" fontId="47" fillId="4" borderId="2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/>
    </xf>
    <xf numFmtId="0" fontId="47" fillId="4" borderId="25" xfId="0" applyFont="1" applyFill="1" applyBorder="1" applyAlignment="1">
      <alignment horizontal="center"/>
    </xf>
    <xf numFmtId="0" fontId="48" fillId="4" borderId="26" xfId="0" applyFont="1" applyFill="1" applyBorder="1" applyAlignment="1">
      <alignment horizontal="center"/>
    </xf>
    <xf numFmtId="0" fontId="48" fillId="4" borderId="27" xfId="0" applyFont="1" applyFill="1" applyBorder="1" applyAlignment="1">
      <alignment horizontal="center"/>
    </xf>
    <xf numFmtId="0" fontId="48" fillId="4" borderId="28" xfId="0" applyFont="1" applyFill="1" applyBorder="1" applyAlignment="1">
      <alignment horizontal="center"/>
    </xf>
    <xf numFmtId="0" fontId="48" fillId="4" borderId="29" xfId="0" applyFont="1" applyFill="1" applyBorder="1" applyAlignment="1">
      <alignment horizontal="center"/>
    </xf>
    <xf numFmtId="0" fontId="47" fillId="4" borderId="24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47" fillId="4" borderId="30" xfId="0" applyFont="1" applyFill="1" applyBorder="1" applyAlignment="1">
      <alignment horizontal="centerContinuous" wrapText="1"/>
    </xf>
    <xf numFmtId="0" fontId="47" fillId="4" borderId="2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vertical="center"/>
    </xf>
    <xf numFmtId="164" fontId="47" fillId="0" borderId="0" xfId="0" applyNumberFormat="1" applyFont="1" applyFill="1" applyBorder="1" applyAlignment="1">
      <alignment/>
    </xf>
    <xf numFmtId="3" fontId="48" fillId="4" borderId="31" xfId="0" applyNumberFormat="1" applyFont="1" applyFill="1" applyBorder="1" applyAlignment="1">
      <alignment horizontal="center"/>
    </xf>
    <xf numFmtId="3" fontId="48" fillId="4" borderId="32" xfId="0" applyNumberFormat="1" applyFont="1" applyFill="1" applyBorder="1" applyAlignment="1">
      <alignment horizontal="center"/>
    </xf>
    <xf numFmtId="3" fontId="48" fillId="4" borderId="33" xfId="0" applyNumberFormat="1" applyFont="1" applyFill="1" applyBorder="1" applyAlignment="1">
      <alignment horizontal="center"/>
    </xf>
    <xf numFmtId="164" fontId="48" fillId="4" borderId="31" xfId="0" applyNumberFormat="1" applyFont="1" applyFill="1" applyBorder="1" applyAlignment="1">
      <alignment horizontal="center"/>
    </xf>
    <xf numFmtId="164" fontId="48" fillId="4" borderId="32" xfId="0" applyNumberFormat="1" applyFont="1" applyFill="1" applyBorder="1" applyAlignment="1">
      <alignment horizontal="center"/>
    </xf>
    <xf numFmtId="164" fontId="48" fillId="4" borderId="33" xfId="0" applyNumberFormat="1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7" fillId="0" borderId="35" xfId="0" applyFont="1" applyFill="1" applyBorder="1" applyAlignment="1">
      <alignment horizontal="center" vertical="center"/>
    </xf>
    <xf numFmtId="164" fontId="48" fillId="4" borderId="29" xfId="0" applyNumberFormat="1" applyFont="1" applyFill="1" applyBorder="1" applyAlignment="1">
      <alignment horizontal="center"/>
    </xf>
    <xf numFmtId="164" fontId="48" fillId="4" borderId="27" xfId="0" applyNumberFormat="1" applyFont="1" applyFill="1" applyBorder="1" applyAlignment="1">
      <alignment horizontal="center"/>
    </xf>
    <xf numFmtId="164" fontId="48" fillId="4" borderId="28" xfId="0" applyNumberFormat="1" applyFont="1" applyFill="1" applyBorder="1" applyAlignment="1">
      <alignment horizontal="center"/>
    </xf>
    <xf numFmtId="4" fontId="42" fillId="0" borderId="0" xfId="0" applyNumberFormat="1" applyFont="1" applyFill="1" applyAlignment="1">
      <alignment/>
    </xf>
    <xf numFmtId="165" fontId="48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64" fontId="42" fillId="0" borderId="13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4" fillId="7" borderId="10" xfId="0" applyNumberFormat="1" applyFont="1" applyFill="1" applyBorder="1" applyAlignment="1">
      <alignment/>
    </xf>
    <xf numFmtId="164" fontId="47" fillId="4" borderId="21" xfId="0" applyNumberFormat="1" applyFont="1" applyFill="1" applyBorder="1" applyAlignment="1">
      <alignment horizontal="center" vertical="center"/>
    </xf>
    <xf numFmtId="164" fontId="47" fillId="4" borderId="36" xfId="0" applyNumberFormat="1" applyFont="1" applyFill="1" applyBorder="1" applyAlignment="1">
      <alignment horizontal="center" vertical="center"/>
    </xf>
    <xf numFmtId="164" fontId="47" fillId="4" borderId="37" xfId="0" applyNumberFormat="1" applyFont="1" applyFill="1" applyBorder="1" applyAlignment="1">
      <alignment horizontal="center" vertical="center"/>
    </xf>
    <xf numFmtId="0" fontId="47" fillId="4" borderId="21" xfId="0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165" fontId="47" fillId="4" borderId="21" xfId="0" applyNumberFormat="1" applyFont="1" applyFill="1" applyBorder="1" applyAlignment="1">
      <alignment horizontal="center" vertical="center"/>
    </xf>
    <xf numFmtId="165" fontId="47" fillId="4" borderId="37" xfId="0" applyNumberFormat="1" applyFont="1" applyFill="1" applyBorder="1" applyAlignment="1">
      <alignment horizontal="center" vertical="center"/>
    </xf>
    <xf numFmtId="164" fontId="47" fillId="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5" width="12.7109375" style="0" customWidth="1"/>
    <col min="6" max="6" width="15.140625" style="0" customWidth="1"/>
    <col min="7" max="9" width="12.7109375" style="0" customWidth="1"/>
  </cols>
  <sheetData>
    <row r="1" ht="21">
      <c r="B1" s="32" t="s">
        <v>45</v>
      </c>
    </row>
    <row r="2" ht="15.75">
      <c r="B2" s="15" t="s">
        <v>96</v>
      </c>
    </row>
    <row r="3" ht="15.75">
      <c r="B3" s="33" t="s">
        <v>46</v>
      </c>
    </row>
    <row r="4" ht="15.75">
      <c r="B4" s="15" t="s">
        <v>47</v>
      </c>
    </row>
    <row r="5" ht="15.75">
      <c r="B5" s="33" t="s">
        <v>48</v>
      </c>
    </row>
    <row r="6" ht="15.75">
      <c r="B6" s="33" t="s">
        <v>53</v>
      </c>
    </row>
    <row r="7" ht="15.75">
      <c r="B7" s="33" t="s">
        <v>49</v>
      </c>
    </row>
    <row r="8" ht="15.75">
      <c r="B8" s="33" t="s">
        <v>50</v>
      </c>
    </row>
    <row r="9" ht="15.75">
      <c r="B9" s="15" t="s">
        <v>51</v>
      </c>
    </row>
    <row r="10" ht="15.75">
      <c r="B10" s="33" t="s">
        <v>68</v>
      </c>
    </row>
    <row r="11" ht="15.75">
      <c r="B11" s="15"/>
    </row>
    <row r="12" spans="2:8" ht="15">
      <c r="B12" s="5" t="s">
        <v>15</v>
      </c>
      <c r="H12" s="5" t="s">
        <v>17</v>
      </c>
    </row>
    <row r="13" spans="2:9" ht="15">
      <c r="B13" s="10" t="s">
        <v>21</v>
      </c>
      <c r="C13" s="10" t="s">
        <v>1</v>
      </c>
      <c r="D13" s="10" t="s">
        <v>2</v>
      </c>
      <c r="E13" s="10" t="s">
        <v>13</v>
      </c>
      <c r="F13" s="10" t="s">
        <v>67</v>
      </c>
      <c r="G13" s="3"/>
      <c r="H13" s="10" t="s">
        <v>8</v>
      </c>
      <c r="I13" s="19" t="s">
        <v>9</v>
      </c>
    </row>
    <row r="14" spans="2:9" ht="15">
      <c r="B14" s="11">
        <v>1</v>
      </c>
      <c r="C14" s="12">
        <v>1000</v>
      </c>
      <c r="D14" s="13">
        <v>20</v>
      </c>
      <c r="E14" s="13"/>
      <c r="F14" s="13">
        <f>D14+E14</f>
        <v>20</v>
      </c>
      <c r="G14" s="4"/>
      <c r="H14" s="11" t="s">
        <v>5</v>
      </c>
      <c r="I14" s="14">
        <v>2900</v>
      </c>
    </row>
    <row r="15" spans="2:9" ht="15">
      <c r="B15" s="11">
        <v>2</v>
      </c>
      <c r="C15" s="12">
        <v>1000</v>
      </c>
      <c r="D15" s="13">
        <v>50</v>
      </c>
      <c r="E15" s="13">
        <v>250</v>
      </c>
      <c r="F15" s="13">
        <f aca="true" t="shared" si="0" ref="F15:F22">D15+E15</f>
        <v>300</v>
      </c>
      <c r="G15" s="4"/>
      <c r="H15" s="11" t="s">
        <v>6</v>
      </c>
      <c r="I15" s="14">
        <v>2000</v>
      </c>
    </row>
    <row r="16" spans="2:9" ht="15">
      <c r="B16" s="11">
        <v>3</v>
      </c>
      <c r="C16" s="12">
        <v>1000</v>
      </c>
      <c r="D16" s="13">
        <v>80</v>
      </c>
      <c r="E16" s="13"/>
      <c r="F16" s="13">
        <f t="shared" si="0"/>
        <v>80</v>
      </c>
      <c r="G16" s="4"/>
      <c r="H16" s="11" t="s">
        <v>7</v>
      </c>
      <c r="I16" s="14">
        <v>1000</v>
      </c>
    </row>
    <row r="17" spans="2:9" ht="15">
      <c r="B17" s="11">
        <v>4</v>
      </c>
      <c r="C17" s="12">
        <v>1000</v>
      </c>
      <c r="D17" s="13">
        <v>110</v>
      </c>
      <c r="E17" s="13">
        <v>190</v>
      </c>
      <c r="F17" s="13">
        <f t="shared" si="0"/>
        <v>300</v>
      </c>
      <c r="G17" s="4"/>
      <c r="H17" s="26" t="s">
        <v>18</v>
      </c>
      <c r="I17" s="27">
        <f>SUM(I14:I16)</f>
        <v>5900</v>
      </c>
    </row>
    <row r="18" spans="2:9" ht="15">
      <c r="B18" s="11">
        <v>5</v>
      </c>
      <c r="C18" s="12">
        <v>1000</v>
      </c>
      <c r="D18" s="13">
        <v>140</v>
      </c>
      <c r="E18" s="13"/>
      <c r="F18" s="13">
        <f t="shared" si="0"/>
        <v>140</v>
      </c>
      <c r="G18" s="4"/>
      <c r="H18" s="28"/>
      <c r="I18" s="29"/>
    </row>
    <row r="19" spans="2:10" ht="15">
      <c r="B19" s="11">
        <v>6</v>
      </c>
      <c r="C19" s="12">
        <v>1000</v>
      </c>
      <c r="D19" s="13">
        <v>170</v>
      </c>
      <c r="E19" s="13"/>
      <c r="F19" s="13">
        <f t="shared" si="0"/>
        <v>170</v>
      </c>
      <c r="G19" s="4"/>
      <c r="H19" s="20" t="s">
        <v>19</v>
      </c>
      <c r="I19" s="18">
        <v>6500</v>
      </c>
      <c r="J19" t="s">
        <v>52</v>
      </c>
    </row>
    <row r="20" spans="2:7" ht="15">
      <c r="B20" s="11">
        <v>7</v>
      </c>
      <c r="C20" s="12">
        <v>1000</v>
      </c>
      <c r="D20" s="13">
        <v>200</v>
      </c>
      <c r="E20" s="13"/>
      <c r="F20" s="13">
        <f t="shared" si="0"/>
        <v>200</v>
      </c>
      <c r="G20" s="4"/>
    </row>
    <row r="21" spans="2:7" ht="15">
      <c r="B21" s="11">
        <v>8</v>
      </c>
      <c r="C21" s="12">
        <v>1000</v>
      </c>
      <c r="D21" s="13">
        <v>230</v>
      </c>
      <c r="E21" s="13"/>
      <c r="F21" s="13">
        <f t="shared" si="0"/>
        <v>230</v>
      </c>
      <c r="G21" s="4"/>
    </row>
    <row r="22" spans="2:7" ht="15">
      <c r="B22" s="11">
        <v>9</v>
      </c>
      <c r="C22" s="12">
        <v>1000</v>
      </c>
      <c r="D22" s="13">
        <v>260</v>
      </c>
      <c r="E22" s="13"/>
      <c r="F22" s="13">
        <f t="shared" si="0"/>
        <v>260</v>
      </c>
      <c r="G22" s="4"/>
    </row>
    <row r="23" spans="2:7" ht="15">
      <c r="B23" s="26" t="s">
        <v>18</v>
      </c>
      <c r="C23" s="30">
        <f>SUM(C14:C22)</f>
        <v>9000</v>
      </c>
      <c r="D23" s="31"/>
      <c r="E23" s="31"/>
      <c r="F23" s="31"/>
      <c r="G2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1"/>
  <sheetViews>
    <sheetView tabSelected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2.28125" style="16" customWidth="1"/>
    <col min="2" max="2" width="12.7109375" style="16" customWidth="1"/>
    <col min="3" max="5" width="11.8515625" style="16" customWidth="1"/>
    <col min="6" max="6" width="1.421875" style="16" customWidth="1"/>
    <col min="7" max="7" width="16.57421875" style="16" customWidth="1"/>
    <col min="8" max="9" width="14.8515625" style="16" customWidth="1"/>
    <col min="10" max="14" width="14.57421875" style="16" customWidth="1"/>
    <col min="15" max="15" width="15.140625" style="16" customWidth="1"/>
    <col min="16" max="20" width="12.7109375" style="16" customWidth="1"/>
    <col min="21" max="16384" width="9.140625" style="16" customWidth="1"/>
  </cols>
  <sheetData>
    <row r="1" spans="2:8" ht="15.75">
      <c r="B1" s="64"/>
      <c r="C1" s="84"/>
      <c r="D1" s="84"/>
      <c r="E1" s="84"/>
      <c r="G1" s="84"/>
      <c r="H1" s="84"/>
    </row>
    <row r="2" spans="2:9" ht="18.75">
      <c r="B2" s="148"/>
      <c r="C2" s="84"/>
      <c r="D2" s="84"/>
      <c r="E2" s="84"/>
      <c r="G2" s="153" t="s">
        <v>69</v>
      </c>
      <c r="H2" s="84"/>
      <c r="I2" s="84"/>
    </row>
    <row r="3" spans="2:11" ht="16.5" thickBot="1">
      <c r="B3" s="148"/>
      <c r="C3" s="148"/>
      <c r="D3" s="148"/>
      <c r="E3" s="148"/>
      <c r="H3" s="148"/>
      <c r="I3" s="84"/>
      <c r="J3" s="84"/>
      <c r="K3" s="84"/>
    </row>
    <row r="4" spans="8:19" ht="48" thickBot="1">
      <c r="H4" s="150" t="s">
        <v>77</v>
      </c>
      <c r="I4" s="135"/>
      <c r="J4" s="176" t="s">
        <v>79</v>
      </c>
      <c r="K4" s="177"/>
      <c r="L4" s="176" t="s">
        <v>84</v>
      </c>
      <c r="M4" s="177"/>
      <c r="N4" s="176" t="s">
        <v>90</v>
      </c>
      <c r="O4" s="177"/>
      <c r="P4" s="176" t="s">
        <v>94</v>
      </c>
      <c r="Q4" s="177"/>
      <c r="R4" s="176" t="s">
        <v>98</v>
      </c>
      <c r="S4" s="177"/>
    </row>
    <row r="5" spans="2:19" ht="66.75" customHeight="1" thickBot="1">
      <c r="B5" s="161"/>
      <c r="C5" s="161"/>
      <c r="D5" s="161"/>
      <c r="E5" s="161"/>
      <c r="F5" s="162"/>
      <c r="G5" s="163"/>
      <c r="H5" s="173" t="s">
        <v>81</v>
      </c>
      <c r="I5" s="174"/>
      <c r="J5" s="173" t="s">
        <v>81</v>
      </c>
      <c r="K5" s="175"/>
      <c r="L5" s="173" t="s">
        <v>83</v>
      </c>
      <c r="M5" s="175"/>
      <c r="N5" s="180" t="s">
        <v>91</v>
      </c>
      <c r="O5" s="175"/>
      <c r="P5" s="173" t="s">
        <v>95</v>
      </c>
      <c r="Q5" s="175"/>
      <c r="R5" s="173" t="s">
        <v>99</v>
      </c>
      <c r="S5" s="175"/>
    </row>
    <row r="6" spans="2:19" ht="48" thickBot="1">
      <c r="B6" s="132" t="s">
        <v>21</v>
      </c>
      <c r="C6" s="132" t="s">
        <v>80</v>
      </c>
      <c r="D6" s="132" t="s">
        <v>2</v>
      </c>
      <c r="E6" s="142" t="s">
        <v>67</v>
      </c>
      <c r="G6" s="132" t="s">
        <v>21</v>
      </c>
      <c r="H6" s="133" t="s">
        <v>22</v>
      </c>
      <c r="I6" s="147" t="s">
        <v>78</v>
      </c>
      <c r="J6" s="133" t="s">
        <v>22</v>
      </c>
      <c r="K6" s="147" t="s">
        <v>78</v>
      </c>
      <c r="L6" s="133" t="s">
        <v>22</v>
      </c>
      <c r="M6" s="147" t="s">
        <v>78</v>
      </c>
      <c r="N6" s="133" t="s">
        <v>22</v>
      </c>
      <c r="O6" s="147" t="s">
        <v>78</v>
      </c>
      <c r="P6" s="133" t="s">
        <v>22</v>
      </c>
      <c r="Q6" s="147" t="s">
        <v>78</v>
      </c>
      <c r="R6" s="133" t="s">
        <v>22</v>
      </c>
      <c r="S6" s="147" t="s">
        <v>78</v>
      </c>
    </row>
    <row r="7" spans="2:19" ht="15.75">
      <c r="B7" s="143">
        <v>1</v>
      </c>
      <c r="C7" s="155">
        <v>1000</v>
      </c>
      <c r="D7" s="158">
        <v>20</v>
      </c>
      <c r="E7" s="164">
        <v>20</v>
      </c>
      <c r="G7" s="143">
        <v>1</v>
      </c>
      <c r="H7" s="130">
        <v>1000</v>
      </c>
      <c r="I7" s="131">
        <v>260000</v>
      </c>
      <c r="J7" s="130">
        <v>1000</v>
      </c>
      <c r="K7" s="131">
        <v>260000</v>
      </c>
      <c r="L7" s="130">
        <v>1000</v>
      </c>
      <c r="M7" s="131">
        <v>211250</v>
      </c>
      <c r="N7" s="130">
        <v>808.6124401913876</v>
      </c>
      <c r="O7" s="131">
        <v>210239.23444976076</v>
      </c>
      <c r="P7" s="130">
        <v>1000</v>
      </c>
      <c r="Q7" s="131">
        <v>230000</v>
      </c>
      <c r="R7" s="130">
        <v>1000</v>
      </c>
      <c r="S7" s="131">
        <v>200000</v>
      </c>
    </row>
    <row r="8" spans="2:19" ht="15.75">
      <c r="B8" s="144">
        <v>2</v>
      </c>
      <c r="C8" s="156">
        <v>1000</v>
      </c>
      <c r="D8" s="159">
        <v>50</v>
      </c>
      <c r="E8" s="165">
        <v>300</v>
      </c>
      <c r="G8" s="144">
        <v>2</v>
      </c>
      <c r="H8" s="127">
        <v>0</v>
      </c>
      <c r="I8" s="126">
        <v>0</v>
      </c>
      <c r="J8" s="127">
        <v>1000</v>
      </c>
      <c r="K8" s="126">
        <v>260000</v>
      </c>
      <c r="L8" s="127">
        <v>1000</v>
      </c>
      <c r="M8" s="126">
        <v>211250</v>
      </c>
      <c r="N8" s="127">
        <v>808.6124401913876</v>
      </c>
      <c r="O8" s="126">
        <v>161722.48803827752</v>
      </c>
      <c r="P8" s="127">
        <v>1000</v>
      </c>
      <c r="Q8" s="126">
        <v>230000</v>
      </c>
      <c r="R8" s="127">
        <v>0</v>
      </c>
      <c r="S8" s="126">
        <v>0</v>
      </c>
    </row>
    <row r="9" spans="2:19" ht="15.75">
      <c r="B9" s="144">
        <v>3</v>
      </c>
      <c r="C9" s="156">
        <v>1000</v>
      </c>
      <c r="D9" s="159">
        <v>80</v>
      </c>
      <c r="E9" s="165">
        <v>80</v>
      </c>
      <c r="G9" s="144">
        <v>3</v>
      </c>
      <c r="H9" s="125">
        <v>1000</v>
      </c>
      <c r="I9" s="126">
        <v>260000</v>
      </c>
      <c r="J9" s="125">
        <v>1000</v>
      </c>
      <c r="K9" s="126">
        <v>260000</v>
      </c>
      <c r="L9" s="125">
        <v>1000</v>
      </c>
      <c r="M9" s="126">
        <v>211250</v>
      </c>
      <c r="N9" s="125">
        <v>808.6124401913876</v>
      </c>
      <c r="O9" s="126">
        <v>210239.23444976076</v>
      </c>
      <c r="P9" s="125">
        <v>1000</v>
      </c>
      <c r="Q9" s="126">
        <v>230000</v>
      </c>
      <c r="R9" s="125">
        <v>1000</v>
      </c>
      <c r="S9" s="126">
        <v>200000</v>
      </c>
    </row>
    <row r="10" spans="2:19" ht="15.75">
      <c r="B10" s="144">
        <v>4</v>
      </c>
      <c r="C10" s="156">
        <v>1000</v>
      </c>
      <c r="D10" s="159">
        <v>110</v>
      </c>
      <c r="E10" s="165">
        <v>300</v>
      </c>
      <c r="G10" s="144">
        <v>4</v>
      </c>
      <c r="H10" s="127">
        <v>0</v>
      </c>
      <c r="I10" s="126">
        <v>0</v>
      </c>
      <c r="J10" s="127">
        <v>1000</v>
      </c>
      <c r="K10" s="126">
        <v>260000</v>
      </c>
      <c r="L10" s="127">
        <v>1000</v>
      </c>
      <c r="M10" s="126">
        <v>211250</v>
      </c>
      <c r="N10" s="127">
        <v>808.6124401913876</v>
      </c>
      <c r="O10" s="126">
        <v>161722.48803827752</v>
      </c>
      <c r="P10" s="127">
        <v>1000</v>
      </c>
      <c r="Q10" s="126">
        <v>230000</v>
      </c>
      <c r="R10" s="127">
        <v>0</v>
      </c>
      <c r="S10" s="126">
        <v>0</v>
      </c>
    </row>
    <row r="11" spans="2:19" ht="15.75">
      <c r="B11" s="144">
        <v>5</v>
      </c>
      <c r="C11" s="156">
        <v>1000</v>
      </c>
      <c r="D11" s="159">
        <v>140</v>
      </c>
      <c r="E11" s="165">
        <v>140</v>
      </c>
      <c r="G11" s="144">
        <v>5</v>
      </c>
      <c r="H11" s="125">
        <v>1000</v>
      </c>
      <c r="I11" s="126">
        <v>260000</v>
      </c>
      <c r="J11" s="125">
        <v>1000</v>
      </c>
      <c r="K11" s="126">
        <v>260000</v>
      </c>
      <c r="L11" s="125">
        <v>1000</v>
      </c>
      <c r="M11" s="126">
        <v>211250</v>
      </c>
      <c r="N11" s="125">
        <v>808.6124401913876</v>
      </c>
      <c r="O11" s="126">
        <v>210239.23444976076</v>
      </c>
      <c r="P11" s="125">
        <v>1000</v>
      </c>
      <c r="Q11" s="126">
        <v>230000</v>
      </c>
      <c r="R11" s="125">
        <v>1000</v>
      </c>
      <c r="S11" s="126">
        <v>200000</v>
      </c>
    </row>
    <row r="12" spans="2:19" ht="15.75">
      <c r="B12" s="144">
        <v>6</v>
      </c>
      <c r="C12" s="156">
        <v>1000</v>
      </c>
      <c r="D12" s="159">
        <v>170</v>
      </c>
      <c r="E12" s="165">
        <v>170</v>
      </c>
      <c r="G12" s="144">
        <v>6</v>
      </c>
      <c r="H12" s="125">
        <v>1000</v>
      </c>
      <c r="I12" s="126">
        <v>260000</v>
      </c>
      <c r="J12" s="125">
        <v>1000</v>
      </c>
      <c r="K12" s="126">
        <v>260000</v>
      </c>
      <c r="L12" s="125">
        <v>1000</v>
      </c>
      <c r="M12" s="126">
        <v>211250</v>
      </c>
      <c r="N12" s="125">
        <v>808.6124401913876</v>
      </c>
      <c r="O12" s="126">
        <v>210239.23444976076</v>
      </c>
      <c r="P12" s="125">
        <v>1000</v>
      </c>
      <c r="Q12" s="126">
        <v>230000</v>
      </c>
      <c r="R12" s="125">
        <v>1000</v>
      </c>
      <c r="S12" s="126">
        <v>200000</v>
      </c>
    </row>
    <row r="13" spans="2:19" ht="15.75">
      <c r="B13" s="144">
        <v>7</v>
      </c>
      <c r="C13" s="156">
        <v>1000</v>
      </c>
      <c r="D13" s="159">
        <v>200</v>
      </c>
      <c r="E13" s="165">
        <v>200</v>
      </c>
      <c r="G13" s="144">
        <v>7</v>
      </c>
      <c r="H13" s="125">
        <v>1000</v>
      </c>
      <c r="I13" s="126">
        <v>260000</v>
      </c>
      <c r="J13" s="125">
        <v>500</v>
      </c>
      <c r="K13" s="126">
        <v>130000</v>
      </c>
      <c r="L13" s="125">
        <v>1000</v>
      </c>
      <c r="M13" s="126">
        <v>211250</v>
      </c>
      <c r="N13" s="125">
        <v>808.6124401913876</v>
      </c>
      <c r="O13" s="126">
        <v>210239.23444976076</v>
      </c>
      <c r="P13" s="125">
        <v>500</v>
      </c>
      <c r="Q13" s="126">
        <v>115000</v>
      </c>
      <c r="R13" s="125">
        <v>500</v>
      </c>
      <c r="S13" s="126">
        <v>100000</v>
      </c>
    </row>
    <row r="14" spans="2:19" ht="15.75">
      <c r="B14" s="144">
        <v>8</v>
      </c>
      <c r="C14" s="156">
        <v>1000</v>
      </c>
      <c r="D14" s="159">
        <v>230</v>
      </c>
      <c r="E14" s="165">
        <v>230</v>
      </c>
      <c r="G14" s="144">
        <v>8</v>
      </c>
      <c r="H14" s="125">
        <v>1000</v>
      </c>
      <c r="I14" s="126">
        <v>260000</v>
      </c>
      <c r="J14" s="125">
        <v>0</v>
      </c>
      <c r="K14" s="126">
        <v>0</v>
      </c>
      <c r="L14" s="125">
        <v>1000</v>
      </c>
      <c r="M14" s="126">
        <v>211250</v>
      </c>
      <c r="N14" s="125">
        <v>808.6124401913876</v>
      </c>
      <c r="O14" s="126">
        <v>210239.23444976076</v>
      </c>
      <c r="P14" s="125">
        <v>0</v>
      </c>
      <c r="Q14" s="126">
        <v>0</v>
      </c>
      <c r="R14" s="125">
        <v>0</v>
      </c>
      <c r="S14" s="126">
        <v>0</v>
      </c>
    </row>
    <row r="15" spans="2:19" ht="16.5" thickBot="1">
      <c r="B15" s="145">
        <v>9</v>
      </c>
      <c r="C15" s="157">
        <v>1000</v>
      </c>
      <c r="D15" s="160">
        <v>260</v>
      </c>
      <c r="E15" s="166">
        <v>260</v>
      </c>
      <c r="G15" s="145">
        <v>9</v>
      </c>
      <c r="H15" s="128">
        <v>500</v>
      </c>
      <c r="I15" s="129">
        <v>130000</v>
      </c>
      <c r="J15" s="128">
        <v>0</v>
      </c>
      <c r="K15" s="129">
        <v>0</v>
      </c>
      <c r="L15" s="128">
        <v>0</v>
      </c>
      <c r="M15" s="129">
        <v>0</v>
      </c>
      <c r="N15" s="128">
        <v>404.3062200956938</v>
      </c>
      <c r="O15" s="129">
        <v>105119.61722488038</v>
      </c>
      <c r="P15" s="128">
        <v>0</v>
      </c>
      <c r="Q15" s="129">
        <v>0</v>
      </c>
      <c r="R15" s="128">
        <v>0</v>
      </c>
      <c r="S15" s="129">
        <v>0</v>
      </c>
    </row>
    <row r="16" spans="2:19" ht="15.75">
      <c r="B16" s="134"/>
      <c r="C16" s="134"/>
      <c r="D16" s="134"/>
      <c r="E16" s="134"/>
      <c r="H16" s="123">
        <v>6500</v>
      </c>
      <c r="I16" s="124">
        <v>1690000</v>
      </c>
      <c r="J16" s="123">
        <v>6500</v>
      </c>
      <c r="K16" s="124">
        <v>1690000</v>
      </c>
      <c r="L16" s="123">
        <v>8000</v>
      </c>
      <c r="M16" s="124">
        <v>1690000</v>
      </c>
      <c r="N16" s="123">
        <v>6873.205741626794</v>
      </c>
      <c r="O16" s="124">
        <v>1690000</v>
      </c>
      <c r="P16" s="123">
        <v>6500</v>
      </c>
      <c r="Q16" s="124">
        <v>1495000</v>
      </c>
      <c r="R16" s="123">
        <v>4500</v>
      </c>
      <c r="S16" s="124">
        <v>900000</v>
      </c>
    </row>
    <row r="18" ht="15.75">
      <c r="O18" s="168" t="s">
        <v>14</v>
      </c>
    </row>
    <row r="19" ht="18.75">
      <c r="G19" s="152" t="s">
        <v>71</v>
      </c>
    </row>
    <row r="20" ht="16.5" thickBot="1">
      <c r="G20" s="149"/>
    </row>
    <row r="21" spans="8:19" ht="32.25" customHeight="1" thickBot="1">
      <c r="H21" s="150" t="s">
        <v>77</v>
      </c>
      <c r="I21" s="135"/>
      <c r="J21" s="176" t="s">
        <v>79</v>
      </c>
      <c r="K21" s="177"/>
      <c r="L21" s="176" t="s">
        <v>82</v>
      </c>
      <c r="M21" s="177"/>
      <c r="N21" s="176" t="s">
        <v>90</v>
      </c>
      <c r="O21" s="177"/>
      <c r="P21" s="176" t="s">
        <v>94</v>
      </c>
      <c r="Q21" s="177"/>
      <c r="R21" s="176" t="s">
        <v>98</v>
      </c>
      <c r="S21" s="177"/>
    </row>
    <row r="22" spans="7:19" ht="29.25" customHeight="1" thickBot="1">
      <c r="G22" s="151" t="s">
        <v>11</v>
      </c>
      <c r="H22" s="173">
        <v>260</v>
      </c>
      <c r="I22" s="174"/>
      <c r="J22" s="173">
        <v>260</v>
      </c>
      <c r="K22" s="175"/>
      <c r="L22" s="178">
        <v>211.25</v>
      </c>
      <c r="M22" s="179"/>
      <c r="N22" s="178">
        <v>245.88235294117646</v>
      </c>
      <c r="O22" s="179"/>
      <c r="P22" s="173">
        <v>230</v>
      </c>
      <c r="Q22" s="175"/>
      <c r="R22" s="173">
        <v>200</v>
      </c>
      <c r="S22" s="175"/>
    </row>
    <row r="23" spans="7:19" ht="48" thickBot="1">
      <c r="G23" s="142" t="s">
        <v>8</v>
      </c>
      <c r="H23" s="139" t="s">
        <v>72</v>
      </c>
      <c r="I23" s="140" t="s">
        <v>74</v>
      </c>
      <c r="J23" s="139" t="s">
        <v>72</v>
      </c>
      <c r="K23" s="140" t="s">
        <v>74</v>
      </c>
      <c r="L23" s="139" t="s">
        <v>72</v>
      </c>
      <c r="M23" s="140" t="s">
        <v>74</v>
      </c>
      <c r="N23" s="139" t="s">
        <v>72</v>
      </c>
      <c r="O23" s="140" t="s">
        <v>74</v>
      </c>
      <c r="P23" s="139" t="s">
        <v>72</v>
      </c>
      <c r="Q23" s="140" t="s">
        <v>74</v>
      </c>
      <c r="R23" s="139" t="s">
        <v>72</v>
      </c>
      <c r="S23" s="140" t="s">
        <v>74</v>
      </c>
    </row>
    <row r="24" spans="7:19" ht="15.75">
      <c r="G24" s="146" t="s">
        <v>5</v>
      </c>
      <c r="H24" s="138">
        <v>3194.915254237288</v>
      </c>
      <c r="I24" s="131">
        <v>830677.9661016949</v>
      </c>
      <c r="J24" s="138">
        <v>3194.915254237288</v>
      </c>
      <c r="K24" s="131">
        <v>830677.9661016949</v>
      </c>
      <c r="L24" s="138">
        <v>3932.2033898305085</v>
      </c>
      <c r="M24" s="131">
        <v>830677.966101695</v>
      </c>
      <c r="N24" s="138">
        <v>3378.355364528424</v>
      </c>
      <c r="O24" s="131">
        <v>830677.9661016949</v>
      </c>
      <c r="P24" s="138">
        <v>3194.915254237288</v>
      </c>
      <c r="Q24" s="131">
        <v>734830.5084745763</v>
      </c>
      <c r="R24" s="138">
        <v>1194.915254237288</v>
      </c>
      <c r="S24" s="131">
        <v>238983.0508474576</v>
      </c>
    </row>
    <row r="25" spans="7:19" ht="15.75">
      <c r="G25" s="144" t="s">
        <v>6</v>
      </c>
      <c r="H25" s="136">
        <v>2203.3898305084745</v>
      </c>
      <c r="I25" s="126">
        <v>572881.3559322034</v>
      </c>
      <c r="J25" s="136">
        <v>2203.3898305084745</v>
      </c>
      <c r="K25" s="126">
        <v>572881.3559322034</v>
      </c>
      <c r="L25" s="136">
        <v>2711.864406779661</v>
      </c>
      <c r="M25" s="126">
        <v>572881.3559322034</v>
      </c>
      <c r="N25" s="136">
        <v>2329.900251398913</v>
      </c>
      <c r="O25" s="126">
        <v>572881.3559322034</v>
      </c>
      <c r="P25" s="136">
        <v>2203.3898305084745</v>
      </c>
      <c r="Q25" s="126">
        <v>506779.6610169491</v>
      </c>
      <c r="R25" s="136">
        <v>2203.3898305084745</v>
      </c>
      <c r="S25" s="126">
        <v>440677.9661016949</v>
      </c>
    </row>
    <row r="26" spans="7:19" ht="16.5" thickBot="1">
      <c r="G26" s="145" t="s">
        <v>7</v>
      </c>
      <c r="H26" s="137">
        <v>1101.6949152542372</v>
      </c>
      <c r="I26" s="129">
        <v>286440.6779661017</v>
      </c>
      <c r="J26" s="137">
        <v>1101.6949152542372</v>
      </c>
      <c r="K26" s="129">
        <v>286440.6779661017</v>
      </c>
      <c r="L26" s="137">
        <v>1355.9322033898304</v>
      </c>
      <c r="M26" s="129">
        <v>286440.6779661017</v>
      </c>
      <c r="N26" s="137">
        <v>1164.9501256994565</v>
      </c>
      <c r="O26" s="129">
        <v>286440.6779661017</v>
      </c>
      <c r="P26" s="137">
        <v>1101.6949152542372</v>
      </c>
      <c r="Q26" s="129">
        <v>253389.83050847455</v>
      </c>
      <c r="R26" s="137">
        <v>1101.6949152542372</v>
      </c>
      <c r="S26" s="129">
        <v>220338.98305084746</v>
      </c>
    </row>
    <row r="27" spans="7:19" ht="15.75">
      <c r="G27" s="141"/>
      <c r="H27" s="122">
        <v>6500</v>
      </c>
      <c r="I27" s="154">
        <v>1690000</v>
      </c>
      <c r="J27" s="122">
        <v>6500</v>
      </c>
      <c r="K27" s="154">
        <v>1690000</v>
      </c>
      <c r="L27" s="122">
        <v>8000</v>
      </c>
      <c r="M27" s="154">
        <v>1690000</v>
      </c>
      <c r="N27" s="122">
        <v>6873</v>
      </c>
      <c r="O27" s="154">
        <v>1690000</v>
      </c>
      <c r="P27" s="122">
        <v>6500</v>
      </c>
      <c r="Q27" s="154">
        <v>1494999.9999999998</v>
      </c>
      <c r="R27" s="122">
        <v>4500</v>
      </c>
      <c r="S27" s="154">
        <v>900000</v>
      </c>
    </row>
    <row r="30" ht="15.75">
      <c r="B30" s="84" t="s">
        <v>85</v>
      </c>
    </row>
    <row r="31" ht="15.75">
      <c r="B31" s="84"/>
    </row>
  </sheetData>
  <sheetProtection/>
  <mergeCells count="22">
    <mergeCell ref="P4:Q4"/>
    <mergeCell ref="P5:Q5"/>
    <mergeCell ref="P21:Q21"/>
    <mergeCell ref="P22:Q22"/>
    <mergeCell ref="R4:S4"/>
    <mergeCell ref="R5:S5"/>
    <mergeCell ref="R21:S21"/>
    <mergeCell ref="R22:S22"/>
    <mergeCell ref="L4:M4"/>
    <mergeCell ref="L5:M5"/>
    <mergeCell ref="L21:M21"/>
    <mergeCell ref="L22:M22"/>
    <mergeCell ref="N4:O4"/>
    <mergeCell ref="N5:O5"/>
    <mergeCell ref="N21:O21"/>
    <mergeCell ref="N22:O22"/>
    <mergeCell ref="H5:I5"/>
    <mergeCell ref="H22:I22"/>
    <mergeCell ref="J5:K5"/>
    <mergeCell ref="J22:K22"/>
    <mergeCell ref="J4:K4"/>
    <mergeCell ref="J21:K21"/>
  </mergeCells>
  <printOptions/>
  <pageMargins left="0" right="0" top="0.5" bottom="0.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2" max="3" width="12.7109375" style="0" customWidth="1"/>
    <col min="4" max="4" width="15.00390625" style="0" customWidth="1"/>
    <col min="5" max="6" width="12.7109375" style="0" customWidth="1"/>
    <col min="7" max="7" width="17.421875" style="0" customWidth="1"/>
    <col min="8" max="19" width="12.7109375" style="0" customWidth="1"/>
  </cols>
  <sheetData>
    <row r="2" ht="21">
      <c r="B2" s="7" t="s">
        <v>76</v>
      </c>
    </row>
    <row r="3" spans="2:14" ht="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7" ht="15.75">
      <c r="B4" s="64" t="s">
        <v>69</v>
      </c>
      <c r="C4" s="59"/>
      <c r="D4" s="59"/>
      <c r="E4" s="59"/>
      <c r="F4" s="59"/>
      <c r="G4" s="59"/>
    </row>
    <row r="5" spans="2:7" ht="15">
      <c r="B5" s="38" t="s">
        <v>21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70</v>
      </c>
    </row>
    <row r="6" spans="2:7" ht="15">
      <c r="B6" s="39">
        <v>1</v>
      </c>
      <c r="C6" s="40">
        <v>1000</v>
      </c>
      <c r="D6" s="118">
        <v>20</v>
      </c>
      <c r="E6" s="40">
        <v>1000</v>
      </c>
      <c r="F6" s="43"/>
      <c r="G6" s="42">
        <v>260000</v>
      </c>
    </row>
    <row r="7" spans="2:7" ht="15">
      <c r="B7" s="39">
        <v>2</v>
      </c>
      <c r="C7" s="53">
        <v>1000</v>
      </c>
      <c r="D7" s="118">
        <v>300</v>
      </c>
      <c r="E7" s="53">
        <v>0</v>
      </c>
      <c r="F7" s="55"/>
      <c r="G7" s="42">
        <v>0</v>
      </c>
    </row>
    <row r="8" spans="2:7" ht="15">
      <c r="B8" s="39">
        <v>3</v>
      </c>
      <c r="C8" s="53">
        <v>1000</v>
      </c>
      <c r="D8" s="118">
        <v>80</v>
      </c>
      <c r="E8" s="40">
        <v>1000</v>
      </c>
      <c r="F8" s="43"/>
      <c r="G8" s="42">
        <v>260000</v>
      </c>
    </row>
    <row r="9" spans="2:7" ht="15">
      <c r="B9" s="39">
        <v>4</v>
      </c>
      <c r="C9" s="53">
        <v>1000</v>
      </c>
      <c r="D9" s="118">
        <v>300</v>
      </c>
      <c r="E9" s="53">
        <v>0</v>
      </c>
      <c r="F9" s="55"/>
      <c r="G9" s="42">
        <v>0</v>
      </c>
    </row>
    <row r="10" spans="2:7" ht="15">
      <c r="B10" s="39">
        <v>5</v>
      </c>
      <c r="C10" s="40">
        <v>1000</v>
      </c>
      <c r="D10" s="118">
        <v>140</v>
      </c>
      <c r="E10" s="40">
        <v>1000</v>
      </c>
      <c r="F10" s="43"/>
      <c r="G10" s="42">
        <v>260000</v>
      </c>
    </row>
    <row r="11" spans="2:7" ht="15">
      <c r="B11" s="39">
        <v>6</v>
      </c>
      <c r="C11" s="40">
        <v>1000</v>
      </c>
      <c r="D11" s="118">
        <v>170</v>
      </c>
      <c r="E11" s="40">
        <v>1000</v>
      </c>
      <c r="F11" s="43"/>
      <c r="G11" s="42">
        <v>260000</v>
      </c>
    </row>
    <row r="12" spans="2:7" ht="15">
      <c r="B12" s="39">
        <v>7</v>
      </c>
      <c r="C12" s="40">
        <v>1000</v>
      </c>
      <c r="D12" s="118">
        <v>200</v>
      </c>
      <c r="E12" s="40">
        <v>1000</v>
      </c>
      <c r="F12" s="57"/>
      <c r="G12" s="42">
        <v>260000</v>
      </c>
    </row>
    <row r="13" spans="2:7" ht="15">
      <c r="B13" s="39">
        <v>8</v>
      </c>
      <c r="C13" s="40">
        <v>1000</v>
      </c>
      <c r="D13" s="118">
        <v>230</v>
      </c>
      <c r="E13" s="40">
        <v>1000</v>
      </c>
      <c r="F13" s="43"/>
      <c r="G13" s="42">
        <v>260000</v>
      </c>
    </row>
    <row r="14" spans="2:7" ht="15">
      <c r="B14" s="39">
        <v>9</v>
      </c>
      <c r="C14" s="40">
        <v>1000</v>
      </c>
      <c r="D14" s="118">
        <v>260</v>
      </c>
      <c r="E14" s="40">
        <v>500</v>
      </c>
      <c r="F14" s="119">
        <v>260</v>
      </c>
      <c r="G14" s="42">
        <v>130000</v>
      </c>
    </row>
    <row r="15" spans="2:7" ht="15">
      <c r="B15" s="113"/>
      <c r="C15" s="114">
        <v>9000</v>
      </c>
      <c r="D15" s="115"/>
      <c r="E15" s="114">
        <v>6500</v>
      </c>
      <c r="F15" s="115"/>
      <c r="G15" s="116">
        <v>1690000</v>
      </c>
    </row>
    <row r="18" spans="2:7" ht="15">
      <c r="B18" s="58" t="s">
        <v>71</v>
      </c>
      <c r="C18" s="59"/>
      <c r="D18" s="59"/>
      <c r="E18" s="60" t="s">
        <v>14</v>
      </c>
      <c r="F18" s="59"/>
      <c r="G18" s="59"/>
    </row>
    <row r="19" spans="2:9" ht="45">
      <c r="B19" s="38" t="s">
        <v>8</v>
      </c>
      <c r="C19" s="45" t="s">
        <v>73</v>
      </c>
      <c r="D19" s="45" t="s">
        <v>72</v>
      </c>
      <c r="E19" s="45" t="s">
        <v>75</v>
      </c>
      <c r="F19" s="117" t="s">
        <v>74</v>
      </c>
      <c r="G19" s="102" t="s">
        <v>14</v>
      </c>
      <c r="H19" s="59"/>
      <c r="I19" s="59"/>
    </row>
    <row r="20" spans="2:9" ht="15">
      <c r="B20" s="39" t="s">
        <v>5</v>
      </c>
      <c r="C20" s="47">
        <v>2900</v>
      </c>
      <c r="D20" s="47">
        <f>(C20/C$23)*$E$15</f>
        <v>3194.915254237288</v>
      </c>
      <c r="E20" s="42">
        <f>F14</f>
        <v>260</v>
      </c>
      <c r="F20" s="42">
        <f>D20*E20</f>
        <v>830677.9661016949</v>
      </c>
      <c r="G20" s="103" t="s">
        <v>14</v>
      </c>
      <c r="H20" s="59"/>
      <c r="I20" s="59"/>
    </row>
    <row r="21" spans="2:9" ht="15">
      <c r="B21" s="39" t="s">
        <v>6</v>
      </c>
      <c r="C21" s="47">
        <v>2000</v>
      </c>
      <c r="D21" s="47">
        <f>(C21/C$23)*$E$15</f>
        <v>2203.3898305084745</v>
      </c>
      <c r="E21" s="42">
        <f>E20</f>
        <v>260</v>
      </c>
      <c r="F21" s="42">
        <f>D21*E21</f>
        <v>572881.3559322034</v>
      </c>
      <c r="G21" s="103" t="s">
        <v>14</v>
      </c>
      <c r="H21" s="59"/>
      <c r="I21" s="59"/>
    </row>
    <row r="22" spans="2:9" ht="15">
      <c r="B22" s="39" t="s">
        <v>7</v>
      </c>
      <c r="C22" s="47">
        <v>1000</v>
      </c>
      <c r="D22" s="47">
        <f>(C22/C$23)*$E$15</f>
        <v>1101.6949152542372</v>
      </c>
      <c r="E22" s="42">
        <f>E21</f>
        <v>260</v>
      </c>
      <c r="F22" s="42">
        <f>D22*E22</f>
        <v>286440.6779661017</v>
      </c>
      <c r="G22" s="103" t="s">
        <v>14</v>
      </c>
      <c r="H22" s="59"/>
      <c r="I22" s="59"/>
    </row>
    <row r="23" spans="2:9" ht="15">
      <c r="B23" s="120"/>
      <c r="C23" s="121">
        <v>5900</v>
      </c>
      <c r="D23" s="121">
        <f>SUM(D20:D22)</f>
        <v>6500</v>
      </c>
      <c r="E23" s="121"/>
      <c r="F23" s="170">
        <f>SUM(F20:F22)</f>
        <v>1690000</v>
      </c>
      <c r="G23" s="104" t="s">
        <v>14</v>
      </c>
      <c r="H23" s="62" t="s">
        <v>14</v>
      </c>
      <c r="I23" s="59"/>
    </row>
    <row r="26" ht="15">
      <c r="B26" s="59"/>
    </row>
    <row r="27" ht="15">
      <c r="B27" s="59"/>
    </row>
  </sheetData>
  <sheetProtection/>
  <printOptions/>
  <pageMargins left="0.5" right="0.7" top="0.5" bottom="0.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3" width="12.7109375" style="0" customWidth="1"/>
  </cols>
  <sheetData>
    <row r="1" ht="21">
      <c r="A1" s="7" t="s">
        <v>23</v>
      </c>
    </row>
    <row r="2" spans="1:13" ht="15">
      <c r="A2" s="58" t="s">
        <v>15</v>
      </c>
      <c r="B2" s="59"/>
      <c r="C2" s="59"/>
      <c r="D2" s="59"/>
      <c r="E2" s="59"/>
      <c r="F2" s="59"/>
      <c r="G2" s="59"/>
      <c r="H2" s="58" t="s">
        <v>17</v>
      </c>
      <c r="I2" s="59"/>
      <c r="J2" s="59"/>
      <c r="K2" s="60" t="s">
        <v>14</v>
      </c>
      <c r="L2" s="59"/>
      <c r="M2" s="59"/>
    </row>
    <row r="3" spans="1:13" ht="15">
      <c r="A3" s="38" t="s">
        <v>21</v>
      </c>
      <c r="B3" s="38" t="s">
        <v>1</v>
      </c>
      <c r="C3" s="38" t="s">
        <v>2</v>
      </c>
      <c r="D3" s="38" t="s">
        <v>13</v>
      </c>
      <c r="E3" s="38" t="s">
        <v>16</v>
      </c>
      <c r="F3" s="61"/>
      <c r="G3" s="61"/>
      <c r="H3" s="38" t="s">
        <v>8</v>
      </c>
      <c r="I3" s="45" t="s">
        <v>9</v>
      </c>
      <c r="J3" s="46" t="s">
        <v>10</v>
      </c>
      <c r="K3" s="102" t="s">
        <v>14</v>
      </c>
      <c r="L3" s="59"/>
      <c r="M3" s="59"/>
    </row>
    <row r="4" spans="1:13" ht="15">
      <c r="A4" s="39">
        <v>1</v>
      </c>
      <c r="B4" s="40">
        <v>1000</v>
      </c>
      <c r="C4" s="41">
        <v>20</v>
      </c>
      <c r="D4" s="41"/>
      <c r="E4" s="41"/>
      <c r="F4" s="2"/>
      <c r="G4" s="2"/>
      <c r="H4" s="39" t="s">
        <v>5</v>
      </c>
      <c r="I4" s="47">
        <v>2900</v>
      </c>
      <c r="J4" s="48">
        <f>$I$8*I4/$I$7</f>
        <v>3194.915254237288</v>
      </c>
      <c r="K4" s="103" t="s">
        <v>14</v>
      </c>
      <c r="L4" s="59"/>
      <c r="M4" s="59"/>
    </row>
    <row r="5" spans="1:13" ht="15">
      <c r="A5" s="39">
        <v>2</v>
      </c>
      <c r="B5" s="40">
        <v>1000</v>
      </c>
      <c r="C5" s="41">
        <v>50</v>
      </c>
      <c r="D5" s="41">
        <v>250</v>
      </c>
      <c r="E5" s="41">
        <f>C5+D5</f>
        <v>300</v>
      </c>
      <c r="F5" s="2"/>
      <c r="G5" s="2"/>
      <c r="H5" s="39" t="s">
        <v>6</v>
      </c>
      <c r="I5" s="47">
        <v>2000</v>
      </c>
      <c r="J5" s="48">
        <f>$I$8*I5/$I$7</f>
        <v>2203.3898305084745</v>
      </c>
      <c r="K5" s="103" t="s">
        <v>14</v>
      </c>
      <c r="L5" s="59"/>
      <c r="M5" s="59"/>
    </row>
    <row r="6" spans="1:13" ht="15">
      <c r="A6" s="39">
        <v>3</v>
      </c>
      <c r="B6" s="40">
        <v>1000</v>
      </c>
      <c r="C6" s="41">
        <v>80</v>
      </c>
      <c r="D6" s="41"/>
      <c r="E6" s="41"/>
      <c r="F6" s="2"/>
      <c r="G6" s="2"/>
      <c r="H6" s="39" t="s">
        <v>7</v>
      </c>
      <c r="I6" s="47">
        <v>1000</v>
      </c>
      <c r="J6" s="48">
        <f>$I$8*I6/$I$7</f>
        <v>1101.6949152542372</v>
      </c>
      <c r="K6" s="103" t="s">
        <v>14</v>
      </c>
      <c r="L6" s="59"/>
      <c r="M6" s="59"/>
    </row>
    <row r="7" spans="1:13" ht="15">
      <c r="A7" s="39">
        <v>4</v>
      </c>
      <c r="B7" s="40">
        <v>1000</v>
      </c>
      <c r="C7" s="41">
        <v>110</v>
      </c>
      <c r="D7" s="41">
        <v>190</v>
      </c>
      <c r="E7" s="41">
        <f>C7+D7</f>
        <v>300</v>
      </c>
      <c r="F7" s="2"/>
      <c r="G7" s="2"/>
      <c r="H7" s="39" t="s">
        <v>18</v>
      </c>
      <c r="I7" s="49">
        <f>SUM(I4:I6)</f>
        <v>5900</v>
      </c>
      <c r="J7" s="49">
        <f>SUM(J4:J6)</f>
        <v>6500</v>
      </c>
      <c r="K7" s="104" t="s">
        <v>14</v>
      </c>
      <c r="L7" s="62" t="s">
        <v>14</v>
      </c>
      <c r="M7" s="59"/>
    </row>
    <row r="8" spans="1:15" ht="15">
      <c r="A8" s="39">
        <v>5</v>
      </c>
      <c r="B8" s="40">
        <v>1000</v>
      </c>
      <c r="C8" s="41">
        <v>140</v>
      </c>
      <c r="D8" s="41"/>
      <c r="E8" s="41"/>
      <c r="F8" s="2"/>
      <c r="G8" s="2"/>
      <c r="H8" s="50" t="s">
        <v>19</v>
      </c>
      <c r="I8" s="51">
        <v>6500</v>
      </c>
      <c r="J8" s="43"/>
      <c r="K8" s="59"/>
      <c r="L8" s="59"/>
      <c r="M8" s="59"/>
      <c r="O8" t="s">
        <v>14</v>
      </c>
    </row>
    <row r="9" spans="1:13" ht="15">
      <c r="A9" s="39">
        <v>6</v>
      </c>
      <c r="B9" s="40">
        <v>1000</v>
      </c>
      <c r="C9" s="41">
        <v>170</v>
      </c>
      <c r="D9" s="41"/>
      <c r="E9" s="41"/>
      <c r="F9" s="2"/>
      <c r="G9" s="2"/>
      <c r="H9" s="23" t="s">
        <v>13</v>
      </c>
      <c r="I9" s="59"/>
      <c r="J9" s="59"/>
      <c r="K9" s="59"/>
      <c r="L9" s="59"/>
      <c r="M9" s="59"/>
    </row>
    <row r="10" spans="1:13" ht="15">
      <c r="A10" s="39">
        <v>7</v>
      </c>
      <c r="B10" s="40">
        <v>1000</v>
      </c>
      <c r="C10" s="41">
        <v>200</v>
      </c>
      <c r="D10" s="41"/>
      <c r="E10" s="41"/>
      <c r="F10" s="2"/>
      <c r="G10" s="2"/>
      <c r="H10" s="38" t="s">
        <v>0</v>
      </c>
      <c r="I10" s="38" t="s">
        <v>1</v>
      </c>
      <c r="J10" s="38" t="s">
        <v>13</v>
      </c>
      <c r="K10" s="38" t="s">
        <v>54</v>
      </c>
      <c r="L10" s="63" t="s">
        <v>14</v>
      </c>
      <c r="M10" s="59"/>
    </row>
    <row r="11" spans="1:13" ht="15">
      <c r="A11" s="39">
        <v>8</v>
      </c>
      <c r="B11" s="40">
        <v>1000</v>
      </c>
      <c r="C11" s="41">
        <v>230</v>
      </c>
      <c r="D11" s="41"/>
      <c r="E11" s="41"/>
      <c r="F11" s="2"/>
      <c r="G11" s="2"/>
      <c r="H11" s="39">
        <v>2</v>
      </c>
      <c r="I11" s="40">
        <v>1000</v>
      </c>
      <c r="J11" s="41">
        <v>250</v>
      </c>
      <c r="K11" s="42">
        <f>I11*J11</f>
        <v>250000</v>
      </c>
      <c r="L11" s="59"/>
      <c r="M11" s="59"/>
    </row>
    <row r="12" spans="1:13" ht="15">
      <c r="A12" s="39">
        <v>9</v>
      </c>
      <c r="B12" s="40">
        <v>1000</v>
      </c>
      <c r="C12" s="41">
        <v>260</v>
      </c>
      <c r="D12" s="41"/>
      <c r="E12" s="41"/>
      <c r="F12" s="2"/>
      <c r="G12" s="2"/>
      <c r="H12" s="39">
        <v>4</v>
      </c>
      <c r="I12" s="40">
        <v>1000</v>
      </c>
      <c r="J12" s="41">
        <v>190</v>
      </c>
      <c r="K12" s="42">
        <f>I12*J12</f>
        <v>190000</v>
      </c>
      <c r="L12" s="59"/>
      <c r="M12" s="59"/>
    </row>
    <row r="13" spans="1:13" ht="15">
      <c r="A13" s="43"/>
      <c r="B13" s="52">
        <f>SUM(B4:B12)</f>
        <v>9000</v>
      </c>
      <c r="C13" s="43"/>
      <c r="D13" s="43"/>
      <c r="E13" s="43"/>
      <c r="F13" s="2"/>
      <c r="G13" s="2"/>
      <c r="H13" s="39" t="s">
        <v>18</v>
      </c>
      <c r="I13" s="43"/>
      <c r="J13" s="43"/>
      <c r="K13" s="44">
        <f>SUM(K11:K12)</f>
        <v>440000</v>
      </c>
      <c r="L13" s="59"/>
      <c r="M13" s="59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5.75">
      <c r="A15" s="64" t="s">
        <v>92</v>
      </c>
      <c r="B15" s="59"/>
      <c r="C15" s="59"/>
      <c r="D15" s="59"/>
      <c r="E15" s="59"/>
      <c r="F15" s="59"/>
      <c r="G15" s="59"/>
      <c r="H15" s="64" t="s">
        <v>86</v>
      </c>
      <c r="I15" s="59"/>
      <c r="J15" s="59"/>
      <c r="K15" s="59"/>
      <c r="L15" s="59"/>
      <c r="M15" s="59"/>
    </row>
    <row r="16" spans="1:13" ht="15">
      <c r="A16" s="38" t="s">
        <v>21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20</v>
      </c>
      <c r="G16" s="59"/>
      <c r="H16" s="38" t="s">
        <v>21</v>
      </c>
      <c r="I16" s="38" t="s">
        <v>1</v>
      </c>
      <c r="J16" s="38" t="s">
        <v>2</v>
      </c>
      <c r="K16" s="38" t="s">
        <v>3</v>
      </c>
      <c r="L16" s="38" t="s">
        <v>4</v>
      </c>
      <c r="M16" s="38" t="s">
        <v>20</v>
      </c>
    </row>
    <row r="17" spans="1:13" ht="15">
      <c r="A17" s="39">
        <v>1</v>
      </c>
      <c r="B17" s="40">
        <v>1000</v>
      </c>
      <c r="C17" s="41">
        <v>20</v>
      </c>
      <c r="D17" s="40">
        <v>1000</v>
      </c>
      <c r="E17" s="43" t="s">
        <v>14</v>
      </c>
      <c r="F17" s="42">
        <f aca="true" t="shared" si="0" ref="F17:F25">D17*$E$23</f>
        <v>200000</v>
      </c>
      <c r="G17" s="59"/>
      <c r="H17" s="39">
        <v>1</v>
      </c>
      <c r="I17" s="40">
        <v>1000</v>
      </c>
      <c r="J17" s="41">
        <v>20</v>
      </c>
      <c r="K17" s="40">
        <v>1000</v>
      </c>
      <c r="L17" s="43"/>
      <c r="M17" s="42">
        <f aca="true" t="shared" si="1" ref="M17:M25">K17*$L$25</f>
        <v>260000</v>
      </c>
    </row>
    <row r="18" spans="1:13" ht="15">
      <c r="A18" s="39">
        <v>2</v>
      </c>
      <c r="B18" s="40">
        <v>1000</v>
      </c>
      <c r="C18" s="41">
        <v>50</v>
      </c>
      <c r="D18" s="40">
        <v>1000</v>
      </c>
      <c r="E18" s="43" t="s">
        <v>14</v>
      </c>
      <c r="F18" s="42">
        <f t="shared" si="0"/>
        <v>200000</v>
      </c>
      <c r="G18" s="59"/>
      <c r="H18" s="39">
        <v>2</v>
      </c>
      <c r="I18" s="53">
        <v>1000</v>
      </c>
      <c r="J18" s="54">
        <v>300</v>
      </c>
      <c r="K18" s="53">
        <v>0</v>
      </c>
      <c r="L18" s="55"/>
      <c r="M18" s="42">
        <f t="shared" si="1"/>
        <v>0</v>
      </c>
    </row>
    <row r="19" spans="1:13" ht="15">
      <c r="A19" s="39">
        <v>3</v>
      </c>
      <c r="B19" s="40">
        <v>1000</v>
      </c>
      <c r="C19" s="41">
        <v>80</v>
      </c>
      <c r="D19" s="40">
        <v>1000</v>
      </c>
      <c r="E19" s="43" t="s">
        <v>14</v>
      </c>
      <c r="F19" s="42">
        <f t="shared" si="0"/>
        <v>200000</v>
      </c>
      <c r="G19" s="59"/>
      <c r="H19" s="39">
        <v>3</v>
      </c>
      <c r="I19" s="53">
        <v>1000</v>
      </c>
      <c r="J19" s="41">
        <v>80</v>
      </c>
      <c r="K19" s="40">
        <v>1000</v>
      </c>
      <c r="L19" s="43"/>
      <c r="M19" s="42">
        <f t="shared" si="1"/>
        <v>260000</v>
      </c>
    </row>
    <row r="20" spans="1:13" ht="15">
      <c r="A20" s="39">
        <v>4</v>
      </c>
      <c r="B20" s="40">
        <v>1000</v>
      </c>
      <c r="C20" s="41">
        <v>110</v>
      </c>
      <c r="D20" s="40">
        <v>1000</v>
      </c>
      <c r="E20" s="43" t="s">
        <v>14</v>
      </c>
      <c r="F20" s="42">
        <f t="shared" si="0"/>
        <v>200000</v>
      </c>
      <c r="G20" s="59"/>
      <c r="H20" s="39">
        <v>4</v>
      </c>
      <c r="I20" s="53">
        <v>1000</v>
      </c>
      <c r="J20" s="54">
        <v>300</v>
      </c>
      <c r="K20" s="53">
        <v>0</v>
      </c>
      <c r="L20" s="55"/>
      <c r="M20" s="42">
        <f t="shared" si="1"/>
        <v>0</v>
      </c>
    </row>
    <row r="21" spans="1:13" ht="15">
      <c r="A21" s="39">
        <v>5</v>
      </c>
      <c r="B21" s="40">
        <v>1000</v>
      </c>
      <c r="C21" s="41">
        <v>140</v>
      </c>
      <c r="D21" s="40">
        <v>1000</v>
      </c>
      <c r="E21" s="43" t="s">
        <v>14</v>
      </c>
      <c r="F21" s="42">
        <f t="shared" si="0"/>
        <v>200000</v>
      </c>
      <c r="G21" s="59"/>
      <c r="H21" s="39">
        <v>5</v>
      </c>
      <c r="I21" s="40">
        <v>1000</v>
      </c>
      <c r="J21" s="41">
        <v>140</v>
      </c>
      <c r="K21" s="40">
        <v>1000</v>
      </c>
      <c r="L21" s="43"/>
      <c r="M21" s="42">
        <f t="shared" si="1"/>
        <v>260000</v>
      </c>
    </row>
    <row r="22" spans="1:13" ht="15">
      <c r="A22" s="39">
        <v>6</v>
      </c>
      <c r="B22" s="40">
        <v>1000</v>
      </c>
      <c r="C22" s="41">
        <v>170</v>
      </c>
      <c r="D22" s="40">
        <v>1000</v>
      </c>
      <c r="E22" s="43" t="s">
        <v>14</v>
      </c>
      <c r="F22" s="42">
        <f t="shared" si="0"/>
        <v>200000</v>
      </c>
      <c r="G22" s="59"/>
      <c r="H22" s="39">
        <v>6</v>
      </c>
      <c r="I22" s="40">
        <v>1000</v>
      </c>
      <c r="J22" s="41">
        <v>170</v>
      </c>
      <c r="K22" s="40">
        <v>1000</v>
      </c>
      <c r="L22" s="43"/>
      <c r="M22" s="42">
        <f t="shared" si="1"/>
        <v>260000</v>
      </c>
    </row>
    <row r="23" spans="1:13" ht="15">
      <c r="A23" s="39">
        <v>7</v>
      </c>
      <c r="B23" s="40">
        <v>1000</v>
      </c>
      <c r="C23" s="41">
        <v>200</v>
      </c>
      <c r="D23" s="40">
        <v>500</v>
      </c>
      <c r="E23" s="56">
        <v>200</v>
      </c>
      <c r="F23" s="42">
        <f t="shared" si="0"/>
        <v>100000</v>
      </c>
      <c r="G23" s="59"/>
      <c r="H23" s="39">
        <v>7</v>
      </c>
      <c r="I23" s="40">
        <v>1000</v>
      </c>
      <c r="J23" s="41">
        <v>200</v>
      </c>
      <c r="K23" s="40">
        <v>1000</v>
      </c>
      <c r="L23" s="57"/>
      <c r="M23" s="42">
        <f t="shared" si="1"/>
        <v>260000</v>
      </c>
    </row>
    <row r="24" spans="1:13" ht="15">
      <c r="A24" s="39">
        <v>8</v>
      </c>
      <c r="B24" s="40">
        <v>1000</v>
      </c>
      <c r="C24" s="41">
        <v>230</v>
      </c>
      <c r="D24" s="40">
        <v>0</v>
      </c>
      <c r="E24" s="43"/>
      <c r="F24" s="42">
        <f t="shared" si="0"/>
        <v>0</v>
      </c>
      <c r="G24" s="59"/>
      <c r="H24" s="39">
        <v>8</v>
      </c>
      <c r="I24" s="40">
        <v>1000</v>
      </c>
      <c r="J24" s="41">
        <v>230</v>
      </c>
      <c r="K24" s="40">
        <v>1000</v>
      </c>
      <c r="L24" s="43"/>
      <c r="M24" s="42">
        <f t="shared" si="1"/>
        <v>260000</v>
      </c>
    </row>
    <row r="25" spans="1:13" ht="15">
      <c r="A25" s="39">
        <v>9</v>
      </c>
      <c r="B25" s="40">
        <v>1000</v>
      </c>
      <c r="C25" s="41">
        <v>260</v>
      </c>
      <c r="D25" s="40">
        <v>0</v>
      </c>
      <c r="E25" s="43"/>
      <c r="F25" s="42">
        <f t="shared" si="0"/>
        <v>0</v>
      </c>
      <c r="G25" s="59"/>
      <c r="H25" s="39">
        <v>9</v>
      </c>
      <c r="I25" s="40">
        <v>1000</v>
      </c>
      <c r="J25" s="41">
        <v>260</v>
      </c>
      <c r="K25" s="40">
        <v>500</v>
      </c>
      <c r="L25" s="56">
        <v>260</v>
      </c>
      <c r="M25" s="42">
        <f t="shared" si="1"/>
        <v>130000</v>
      </c>
    </row>
    <row r="26" spans="1:13" ht="15">
      <c r="A26" s="43"/>
      <c r="B26" s="49">
        <f>SUM(B17:B25)</f>
        <v>9000</v>
      </c>
      <c r="C26" s="43"/>
      <c r="D26" s="51">
        <f>SUM(D17:D25)</f>
        <v>6500</v>
      </c>
      <c r="E26" s="57"/>
      <c r="F26" s="56">
        <f>SUM(F17:F25)</f>
        <v>1300000</v>
      </c>
      <c r="G26" s="59"/>
      <c r="H26" s="43"/>
      <c r="I26" s="49">
        <f>SUM(I17:I25)</f>
        <v>9000</v>
      </c>
      <c r="J26" s="43"/>
      <c r="K26" s="47">
        <f>SUM(K17:K25)</f>
        <v>6500</v>
      </c>
      <c r="L26" s="43"/>
      <c r="M26" s="56">
        <f>SUM(M17:M25)</f>
        <v>1690000</v>
      </c>
    </row>
    <row r="27" spans="8:13" ht="15">
      <c r="H27" s="34" t="s">
        <v>14</v>
      </c>
      <c r="I27" s="35" t="s">
        <v>14</v>
      </c>
      <c r="J27" s="34" t="s">
        <v>14</v>
      </c>
      <c r="K27" s="36" t="s">
        <v>14</v>
      </c>
      <c r="L27" s="34" t="s">
        <v>14</v>
      </c>
      <c r="M27" s="37" t="s">
        <v>14</v>
      </c>
    </row>
    <row r="28" ht="15.75">
      <c r="A28" s="17" t="s">
        <v>23</v>
      </c>
    </row>
    <row r="29" spans="1:9" ht="15">
      <c r="A29" s="96" t="s">
        <v>21</v>
      </c>
      <c r="B29" s="96" t="s">
        <v>22</v>
      </c>
      <c r="C29" s="96" t="s">
        <v>4</v>
      </c>
      <c r="D29" s="96" t="s">
        <v>24</v>
      </c>
      <c r="E29" s="96" t="s">
        <v>8</v>
      </c>
      <c r="F29" s="97" t="s">
        <v>10</v>
      </c>
      <c r="G29" s="96" t="s">
        <v>11</v>
      </c>
      <c r="H29" s="96" t="s">
        <v>12</v>
      </c>
      <c r="I29" s="8" t="s">
        <v>14</v>
      </c>
    </row>
    <row r="30" spans="1:9" ht="15">
      <c r="A30" s="98">
        <v>1</v>
      </c>
      <c r="B30" s="94">
        <f aca="true" t="shared" si="2" ref="B30:B38">D17</f>
        <v>1000</v>
      </c>
      <c r="C30" s="95">
        <f>$L$25</f>
        <v>260</v>
      </c>
      <c r="D30" s="95">
        <f>B30*C30</f>
        <v>260000</v>
      </c>
      <c r="E30" s="98" t="s">
        <v>5</v>
      </c>
      <c r="F30" s="94">
        <f>$J$4</f>
        <v>3194.915254237288</v>
      </c>
      <c r="G30" s="95">
        <f>$L$25</f>
        <v>260</v>
      </c>
      <c r="H30" s="95">
        <f>F30*G30</f>
        <v>830677.9661016949</v>
      </c>
      <c r="I30" s="1" t="s">
        <v>14</v>
      </c>
    </row>
    <row r="31" spans="1:9" ht="15">
      <c r="A31" s="98">
        <v>2</v>
      </c>
      <c r="B31" s="94">
        <f t="shared" si="2"/>
        <v>1000</v>
      </c>
      <c r="C31" s="95">
        <f aca="true" t="shared" si="3" ref="C31:C38">$L$25</f>
        <v>260</v>
      </c>
      <c r="D31" s="95">
        <f>B31*C31</f>
        <v>260000</v>
      </c>
      <c r="E31" s="98" t="s">
        <v>6</v>
      </c>
      <c r="F31" s="94">
        <f>$J$5</f>
        <v>2203.3898305084745</v>
      </c>
      <c r="G31" s="95">
        <f>$L$25</f>
        <v>260</v>
      </c>
      <c r="H31" s="95">
        <f>F31*G31</f>
        <v>572881.3559322034</v>
      </c>
      <c r="I31" s="1" t="s">
        <v>14</v>
      </c>
    </row>
    <row r="32" spans="1:9" ht="15">
      <c r="A32" s="98">
        <v>3</v>
      </c>
      <c r="B32" s="94">
        <f t="shared" si="2"/>
        <v>1000</v>
      </c>
      <c r="C32" s="95">
        <f t="shared" si="3"/>
        <v>260</v>
      </c>
      <c r="D32" s="95">
        <f aca="true" t="shared" si="4" ref="D32:D38">B32*C32</f>
        <v>260000</v>
      </c>
      <c r="E32" s="98" t="s">
        <v>7</v>
      </c>
      <c r="F32" s="94">
        <f>$J$6</f>
        <v>1101.6949152542372</v>
      </c>
      <c r="G32" s="95">
        <f>$L$25</f>
        <v>260</v>
      </c>
      <c r="H32" s="109">
        <f>F32*G32</f>
        <v>286440.6779661017</v>
      </c>
      <c r="I32" s="6" t="s">
        <v>14</v>
      </c>
    </row>
    <row r="33" spans="1:9" ht="15">
      <c r="A33" s="98">
        <v>4</v>
      </c>
      <c r="B33" s="94">
        <f t="shared" si="2"/>
        <v>1000</v>
      </c>
      <c r="C33" s="95">
        <f t="shared" si="3"/>
        <v>260</v>
      </c>
      <c r="D33" s="95">
        <f t="shared" si="4"/>
        <v>260000</v>
      </c>
      <c r="E33" s="99"/>
      <c r="F33" s="94">
        <f>SUM(F30:F32)</f>
        <v>6500</v>
      </c>
      <c r="G33" s="94" t="s">
        <v>14</v>
      </c>
      <c r="H33" s="100">
        <f>SUM(H30:H32)</f>
        <v>1690000</v>
      </c>
      <c r="I33" s="1" t="s">
        <v>14</v>
      </c>
    </row>
    <row r="34" spans="1:4" ht="15">
      <c r="A34" s="98">
        <v>5</v>
      </c>
      <c r="B34" s="94">
        <f t="shared" si="2"/>
        <v>1000</v>
      </c>
      <c r="C34" s="95">
        <f t="shared" si="3"/>
        <v>260</v>
      </c>
      <c r="D34" s="95">
        <f>B34*C34</f>
        <v>260000</v>
      </c>
    </row>
    <row r="35" spans="1:4" ht="15">
      <c r="A35" s="98">
        <v>6</v>
      </c>
      <c r="B35" s="94">
        <f t="shared" si="2"/>
        <v>1000</v>
      </c>
      <c r="C35" s="95">
        <f t="shared" si="3"/>
        <v>260</v>
      </c>
      <c r="D35" s="95">
        <f t="shared" si="4"/>
        <v>260000</v>
      </c>
    </row>
    <row r="36" spans="1:4" ht="15">
      <c r="A36" s="98">
        <v>7</v>
      </c>
      <c r="B36" s="94">
        <f t="shared" si="2"/>
        <v>500</v>
      </c>
      <c r="C36" s="95">
        <f t="shared" si="3"/>
        <v>260</v>
      </c>
      <c r="D36" s="95">
        <f t="shared" si="4"/>
        <v>130000</v>
      </c>
    </row>
    <row r="37" spans="1:4" ht="15">
      <c r="A37" s="98">
        <v>8</v>
      </c>
      <c r="B37" s="94">
        <f t="shared" si="2"/>
        <v>0</v>
      </c>
      <c r="C37" s="95">
        <f t="shared" si="3"/>
        <v>260</v>
      </c>
      <c r="D37" s="95">
        <f>B37*C37</f>
        <v>0</v>
      </c>
    </row>
    <row r="38" spans="1:4" ht="15">
      <c r="A38" s="98">
        <v>9</v>
      </c>
      <c r="B38" s="94">
        <f t="shared" si="2"/>
        <v>0</v>
      </c>
      <c r="C38" s="95">
        <f t="shared" si="3"/>
        <v>260</v>
      </c>
      <c r="D38" s="95">
        <f t="shared" si="4"/>
        <v>0</v>
      </c>
    </row>
    <row r="39" spans="1:4" ht="15">
      <c r="A39" s="99"/>
      <c r="B39" s="101">
        <f>SUM(B30:B38)</f>
        <v>6500</v>
      </c>
      <c r="C39" s="99"/>
      <c r="D39" s="100">
        <f>SUM(D30:D38)</f>
        <v>1690000</v>
      </c>
    </row>
  </sheetData>
  <sheetProtection/>
  <printOptions/>
  <pageMargins left="0.5" right="0.7" top="0.5" bottom="0.5" header="0.3" footer="0.3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8" width="12.7109375" style="0" customWidth="1"/>
  </cols>
  <sheetData>
    <row r="1" ht="21">
      <c r="A1" s="7" t="s">
        <v>64</v>
      </c>
    </row>
    <row r="2" spans="1:13" ht="15">
      <c r="A2" s="58" t="s">
        <v>15</v>
      </c>
      <c r="B2" s="59"/>
      <c r="C2" s="59"/>
      <c r="D2" s="59"/>
      <c r="E2" s="59"/>
      <c r="F2" s="59"/>
      <c r="G2" s="59"/>
      <c r="H2" s="58" t="s">
        <v>17</v>
      </c>
      <c r="I2" s="59"/>
      <c r="J2" s="59"/>
      <c r="K2" s="60" t="s">
        <v>35</v>
      </c>
      <c r="L2" s="59"/>
      <c r="M2" s="59"/>
    </row>
    <row r="3" spans="1:13" ht="15">
      <c r="A3" s="38" t="s">
        <v>21</v>
      </c>
      <c r="B3" s="38" t="s">
        <v>1</v>
      </c>
      <c r="C3" s="38" t="s">
        <v>2</v>
      </c>
      <c r="D3" s="38" t="s">
        <v>13</v>
      </c>
      <c r="E3" s="38" t="s">
        <v>16</v>
      </c>
      <c r="F3" s="61"/>
      <c r="G3" s="61"/>
      <c r="H3" s="38" t="s">
        <v>8</v>
      </c>
      <c r="I3" s="45" t="s">
        <v>9</v>
      </c>
      <c r="J3" s="46" t="s">
        <v>10</v>
      </c>
      <c r="K3" s="46" t="s">
        <v>10</v>
      </c>
      <c r="L3" s="59"/>
      <c r="M3" s="59"/>
    </row>
    <row r="4" spans="1:13" ht="15">
      <c r="A4" s="39">
        <v>1</v>
      </c>
      <c r="B4" s="40">
        <v>1000</v>
      </c>
      <c r="C4" s="41">
        <v>20</v>
      </c>
      <c r="D4" s="41"/>
      <c r="E4" s="41"/>
      <c r="F4" s="2"/>
      <c r="G4" s="2"/>
      <c r="H4" s="39" t="s">
        <v>5</v>
      </c>
      <c r="I4" s="47">
        <v>2900</v>
      </c>
      <c r="J4" s="48">
        <v>3194.915254237288</v>
      </c>
      <c r="K4" s="48">
        <v>3932.2033898305085</v>
      </c>
      <c r="L4" s="59"/>
      <c r="M4" s="59"/>
    </row>
    <row r="5" spans="1:13" ht="15">
      <c r="A5" s="39">
        <v>2</v>
      </c>
      <c r="B5" s="40">
        <v>1000</v>
      </c>
      <c r="C5" s="41">
        <v>50</v>
      </c>
      <c r="D5" s="41">
        <v>250</v>
      </c>
      <c r="E5" s="41">
        <v>300</v>
      </c>
      <c r="F5" s="2"/>
      <c r="G5" s="2"/>
      <c r="H5" s="39" t="s">
        <v>6</v>
      </c>
      <c r="I5" s="47">
        <v>2000</v>
      </c>
      <c r="J5" s="48">
        <v>2203.3898305084745</v>
      </c>
      <c r="K5" s="48">
        <v>2711.864406779661</v>
      </c>
      <c r="L5" s="59"/>
      <c r="M5" s="59"/>
    </row>
    <row r="6" spans="1:13" ht="15">
      <c r="A6" s="39">
        <v>3</v>
      </c>
      <c r="B6" s="40">
        <v>1000</v>
      </c>
      <c r="C6" s="41">
        <v>80</v>
      </c>
      <c r="D6" s="41"/>
      <c r="E6" s="41"/>
      <c r="F6" s="2"/>
      <c r="G6" s="2"/>
      <c r="H6" s="39" t="s">
        <v>7</v>
      </c>
      <c r="I6" s="47">
        <v>1000</v>
      </c>
      <c r="J6" s="48">
        <v>1101.6949152542372</v>
      </c>
      <c r="K6" s="48">
        <v>1355.9322033898304</v>
      </c>
      <c r="L6" s="59"/>
      <c r="M6" s="59"/>
    </row>
    <row r="7" spans="1:13" ht="15">
      <c r="A7" s="39">
        <v>4</v>
      </c>
      <c r="B7" s="40">
        <v>1000</v>
      </c>
      <c r="C7" s="41">
        <v>110</v>
      </c>
      <c r="D7" s="41">
        <v>190</v>
      </c>
      <c r="E7" s="41">
        <v>300</v>
      </c>
      <c r="F7" s="2"/>
      <c r="G7" s="2"/>
      <c r="H7" s="39" t="s">
        <v>18</v>
      </c>
      <c r="I7" s="49">
        <v>5900</v>
      </c>
      <c r="J7" s="49">
        <v>6500</v>
      </c>
      <c r="K7" s="49">
        <v>8000</v>
      </c>
      <c r="L7" s="62" t="s">
        <v>14</v>
      </c>
      <c r="M7" s="59"/>
    </row>
    <row r="8" spans="1:13" ht="15">
      <c r="A8" s="39">
        <v>5</v>
      </c>
      <c r="B8" s="40">
        <v>1000</v>
      </c>
      <c r="C8" s="41">
        <v>140</v>
      </c>
      <c r="D8" s="41"/>
      <c r="E8" s="41"/>
      <c r="F8" s="2"/>
      <c r="G8" s="2"/>
      <c r="H8" s="50" t="s">
        <v>19</v>
      </c>
      <c r="I8" s="51">
        <v>6500</v>
      </c>
      <c r="J8" s="43"/>
      <c r="K8" s="59"/>
      <c r="L8" s="59"/>
      <c r="M8" s="59"/>
    </row>
    <row r="9" spans="1:13" ht="15">
      <c r="A9" s="39">
        <v>6</v>
      </c>
      <c r="B9" s="40">
        <v>1000</v>
      </c>
      <c r="C9" s="41">
        <v>170</v>
      </c>
      <c r="D9" s="41"/>
      <c r="E9" s="41"/>
      <c r="F9" s="2"/>
      <c r="G9" s="2"/>
      <c r="H9" s="23" t="s">
        <v>13</v>
      </c>
      <c r="I9" s="59"/>
      <c r="J9" s="59"/>
      <c r="K9" s="59"/>
      <c r="L9" s="59"/>
      <c r="M9" s="59"/>
    </row>
    <row r="10" spans="1:13" ht="15">
      <c r="A10" s="39">
        <v>7</v>
      </c>
      <c r="B10" s="40">
        <v>1000</v>
      </c>
      <c r="C10" s="41">
        <v>200</v>
      </c>
      <c r="D10" s="41"/>
      <c r="E10" s="41"/>
      <c r="F10" s="2"/>
      <c r="G10" s="2"/>
      <c r="H10" s="38" t="s">
        <v>0</v>
      </c>
      <c r="I10" s="38" t="s">
        <v>1</v>
      </c>
      <c r="J10" s="38" t="s">
        <v>13</v>
      </c>
      <c r="K10" s="38" t="s">
        <v>54</v>
      </c>
      <c r="L10" s="63" t="s">
        <v>14</v>
      </c>
      <c r="M10" s="59"/>
    </row>
    <row r="11" spans="1:13" ht="15">
      <c r="A11" s="39">
        <v>8</v>
      </c>
      <c r="B11" s="40">
        <v>1000</v>
      </c>
      <c r="C11" s="41">
        <v>230</v>
      </c>
      <c r="D11" s="41"/>
      <c r="E11" s="41"/>
      <c r="F11" s="2"/>
      <c r="G11" s="2"/>
      <c r="H11" s="39">
        <v>2</v>
      </c>
      <c r="I11" s="40">
        <v>1000</v>
      </c>
      <c r="J11" s="41">
        <v>250</v>
      </c>
      <c r="K11" s="42">
        <v>250000</v>
      </c>
      <c r="L11" s="59"/>
      <c r="M11" s="59"/>
    </row>
    <row r="12" spans="1:13" ht="15">
      <c r="A12" s="39">
        <v>9</v>
      </c>
      <c r="B12" s="40">
        <v>1000</v>
      </c>
      <c r="C12" s="41">
        <v>260</v>
      </c>
      <c r="D12" s="41"/>
      <c r="E12" s="41"/>
      <c r="F12" s="2"/>
      <c r="G12" s="2"/>
      <c r="H12" s="39">
        <v>4</v>
      </c>
      <c r="I12" s="40">
        <v>1000</v>
      </c>
      <c r="J12" s="41">
        <v>190</v>
      </c>
      <c r="K12" s="42">
        <v>190000</v>
      </c>
      <c r="L12" s="59"/>
      <c r="M12" s="59"/>
    </row>
    <row r="13" spans="1:13" ht="15">
      <c r="A13" s="43"/>
      <c r="B13" s="52">
        <v>9000</v>
      </c>
      <c r="C13" s="43"/>
      <c r="D13" s="43"/>
      <c r="E13" s="43"/>
      <c r="F13" s="2"/>
      <c r="G13" s="2"/>
      <c r="H13" s="39" t="s">
        <v>18</v>
      </c>
      <c r="I13" s="43"/>
      <c r="J13" s="43"/>
      <c r="K13" s="44">
        <v>440000</v>
      </c>
      <c r="L13" s="59"/>
      <c r="M13" s="59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6" ht="15.75">
      <c r="A15" s="64" t="s">
        <v>100</v>
      </c>
      <c r="B15" s="59"/>
      <c r="C15" s="59"/>
      <c r="D15" s="59"/>
      <c r="E15" s="59"/>
      <c r="F15" s="59"/>
    </row>
    <row r="16" spans="1:6" ht="15">
      <c r="A16" s="38" t="s">
        <v>21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20</v>
      </c>
    </row>
    <row r="17" spans="1:6" ht="15">
      <c r="A17" s="39">
        <v>1</v>
      </c>
      <c r="B17" s="40">
        <v>1000</v>
      </c>
      <c r="C17" s="41">
        <v>20</v>
      </c>
      <c r="D17" s="40">
        <v>1000</v>
      </c>
      <c r="E17" s="43"/>
      <c r="F17" s="42">
        <v>260000</v>
      </c>
    </row>
    <row r="18" spans="1:6" ht="15">
      <c r="A18" s="39">
        <v>2</v>
      </c>
      <c r="B18" s="53">
        <v>1000</v>
      </c>
      <c r="C18" s="54">
        <v>300</v>
      </c>
      <c r="D18" s="53">
        <v>0</v>
      </c>
      <c r="E18" s="55"/>
      <c r="F18" s="42">
        <v>0</v>
      </c>
    </row>
    <row r="19" spans="1:6" ht="15">
      <c r="A19" s="39">
        <v>3</v>
      </c>
      <c r="B19" s="53">
        <v>1000</v>
      </c>
      <c r="C19" s="41">
        <v>80</v>
      </c>
      <c r="D19" s="40">
        <v>1000</v>
      </c>
      <c r="E19" s="43"/>
      <c r="F19" s="42">
        <v>260000</v>
      </c>
    </row>
    <row r="20" spans="1:6" ht="15">
      <c r="A20" s="39">
        <v>4</v>
      </c>
      <c r="B20" s="53">
        <v>1000</v>
      </c>
      <c r="C20" s="54">
        <v>300</v>
      </c>
      <c r="D20" s="53">
        <v>0</v>
      </c>
      <c r="E20" s="55"/>
      <c r="F20" s="42">
        <v>0</v>
      </c>
    </row>
    <row r="21" spans="1:6" ht="15">
      <c r="A21" s="39">
        <v>5</v>
      </c>
      <c r="B21" s="40">
        <v>1000</v>
      </c>
      <c r="C21" s="41">
        <v>140</v>
      </c>
      <c r="D21" s="40">
        <v>1000</v>
      </c>
      <c r="E21" s="43"/>
      <c r="F21" s="42">
        <v>260000</v>
      </c>
    </row>
    <row r="22" spans="1:6" ht="15">
      <c r="A22" s="39">
        <v>6</v>
      </c>
      <c r="B22" s="40">
        <v>1000</v>
      </c>
      <c r="C22" s="41">
        <v>170</v>
      </c>
      <c r="D22" s="40">
        <v>1000</v>
      </c>
      <c r="E22" s="43"/>
      <c r="F22" s="42">
        <v>260000</v>
      </c>
    </row>
    <row r="23" spans="1:6" ht="15">
      <c r="A23" s="39">
        <v>7</v>
      </c>
      <c r="B23" s="40">
        <v>1000</v>
      </c>
      <c r="C23" s="41">
        <v>200</v>
      </c>
      <c r="D23" s="40">
        <v>1000</v>
      </c>
      <c r="E23" s="57"/>
      <c r="F23" s="42">
        <v>260000</v>
      </c>
    </row>
    <row r="24" spans="1:6" ht="15">
      <c r="A24" s="39">
        <v>8</v>
      </c>
      <c r="B24" s="40">
        <v>1000</v>
      </c>
      <c r="C24" s="41">
        <v>230</v>
      </c>
      <c r="D24" s="40">
        <v>1000</v>
      </c>
      <c r="E24" s="43"/>
      <c r="F24" s="42">
        <v>260000</v>
      </c>
    </row>
    <row r="25" spans="1:6" ht="15">
      <c r="A25" s="39">
        <v>9</v>
      </c>
      <c r="B25" s="40">
        <v>1000</v>
      </c>
      <c r="C25" s="41">
        <v>260</v>
      </c>
      <c r="D25" s="40">
        <v>500</v>
      </c>
      <c r="E25" s="56">
        <v>260</v>
      </c>
      <c r="F25" s="42">
        <v>130000</v>
      </c>
    </row>
    <row r="26" spans="1:6" ht="15">
      <c r="A26" s="43"/>
      <c r="B26" s="49">
        <v>9000</v>
      </c>
      <c r="C26" s="43"/>
      <c r="D26" s="47">
        <v>6500</v>
      </c>
      <c r="E26" s="43"/>
      <c r="F26" s="56">
        <v>1690000</v>
      </c>
    </row>
    <row r="28" ht="15.75">
      <c r="A28" s="17" t="s">
        <v>35</v>
      </c>
    </row>
    <row r="29" spans="1:8" ht="15">
      <c r="A29" s="59" t="s">
        <v>30</v>
      </c>
      <c r="B29" s="59"/>
      <c r="C29" s="59"/>
      <c r="D29" s="82" t="s">
        <v>14</v>
      </c>
      <c r="E29" s="83">
        <v>2000</v>
      </c>
      <c r="F29" s="59"/>
      <c r="G29" s="59"/>
      <c r="H29" s="59"/>
    </row>
    <row r="30" spans="1:8" ht="15">
      <c r="A30" s="59" t="s">
        <v>58</v>
      </c>
      <c r="B30" s="59"/>
      <c r="C30" s="59"/>
      <c r="D30" s="82"/>
      <c r="E30" s="83">
        <v>9000</v>
      </c>
      <c r="F30" s="59"/>
      <c r="G30" s="59"/>
      <c r="H30" s="59"/>
    </row>
    <row r="31" spans="1:8" ht="15">
      <c r="A31" s="105" t="s">
        <v>57</v>
      </c>
      <c r="B31" s="59"/>
      <c r="C31" s="59"/>
      <c r="D31" s="59"/>
      <c r="E31" s="85">
        <v>0.2222222222222222</v>
      </c>
      <c r="F31" s="59"/>
      <c r="G31" s="59"/>
      <c r="H31" s="59"/>
    </row>
    <row r="32" spans="1:8" ht="15">
      <c r="A32" s="112" t="s">
        <v>66</v>
      </c>
      <c r="B32" s="59"/>
      <c r="C32" s="59"/>
      <c r="D32" s="59"/>
      <c r="E32" s="85"/>
      <c r="F32" s="59"/>
      <c r="G32" s="59"/>
      <c r="H32" s="59"/>
    </row>
    <row r="33" spans="1:8" ht="15.75">
      <c r="A33" s="84" t="s">
        <v>59</v>
      </c>
      <c r="B33" s="59"/>
      <c r="C33" s="87"/>
      <c r="D33" s="59"/>
      <c r="E33" s="88">
        <v>260</v>
      </c>
      <c r="F33" s="59"/>
      <c r="G33" s="59"/>
      <c r="H33" s="59"/>
    </row>
    <row r="34" spans="1:8" ht="15">
      <c r="A34" s="59" t="s">
        <v>29</v>
      </c>
      <c r="B34" s="59"/>
      <c r="C34" s="87" t="s">
        <v>14</v>
      </c>
      <c r="D34" s="59" t="s">
        <v>14</v>
      </c>
      <c r="E34" s="88">
        <v>1690000</v>
      </c>
      <c r="F34" s="59"/>
      <c r="G34" s="82" t="s">
        <v>14</v>
      </c>
      <c r="H34" s="59"/>
    </row>
    <row r="35" spans="1:8" ht="15">
      <c r="A35" s="59" t="s">
        <v>60</v>
      </c>
      <c r="B35" s="59"/>
      <c r="C35" s="87"/>
      <c r="D35" s="86"/>
      <c r="E35" s="88">
        <v>198.8235294117647</v>
      </c>
      <c r="F35" s="59"/>
      <c r="G35" s="59"/>
      <c r="H35" s="59"/>
    </row>
    <row r="36" spans="1:8" ht="15">
      <c r="A36" s="59" t="s">
        <v>61</v>
      </c>
      <c r="B36" s="59"/>
      <c r="C36" s="87"/>
      <c r="D36" s="86"/>
      <c r="E36" s="89"/>
      <c r="F36" s="59"/>
      <c r="G36" s="59"/>
      <c r="H36" s="59"/>
    </row>
    <row r="37" spans="1:8" ht="15">
      <c r="A37" s="59" t="s">
        <v>87</v>
      </c>
      <c r="B37" s="59"/>
      <c r="C37" s="59"/>
      <c r="D37" s="59"/>
      <c r="E37" s="59"/>
      <c r="F37" s="59"/>
      <c r="G37" s="59"/>
      <c r="H37" s="59"/>
    </row>
    <row r="38" spans="1:10" ht="15">
      <c r="A38" s="59" t="s">
        <v>62</v>
      </c>
      <c r="B38" s="59"/>
      <c r="C38" s="59"/>
      <c r="D38" s="88" t="s">
        <v>14</v>
      </c>
      <c r="E38" s="167">
        <v>211.25</v>
      </c>
      <c r="F38" s="59"/>
      <c r="G38" s="59"/>
      <c r="H38" s="59"/>
      <c r="J38" s="111" t="s">
        <v>14</v>
      </c>
    </row>
    <row r="39" spans="1:8" ht="15">
      <c r="A39" s="59" t="s">
        <v>65</v>
      </c>
      <c r="B39" s="59"/>
      <c r="C39" s="59"/>
      <c r="D39" s="59"/>
      <c r="E39" s="59"/>
      <c r="F39" s="59"/>
      <c r="G39" s="59"/>
      <c r="H39" s="59"/>
    </row>
    <row r="40" spans="1:8" ht="15">
      <c r="A40" s="65" t="s">
        <v>21</v>
      </c>
      <c r="B40" s="65" t="s">
        <v>22</v>
      </c>
      <c r="C40" s="65" t="s">
        <v>4</v>
      </c>
      <c r="D40" s="65" t="s">
        <v>24</v>
      </c>
      <c r="E40" s="65" t="s">
        <v>8</v>
      </c>
      <c r="F40" s="75" t="s">
        <v>10</v>
      </c>
      <c r="G40" s="65" t="s">
        <v>11</v>
      </c>
      <c r="H40" s="65" t="s">
        <v>12</v>
      </c>
    </row>
    <row r="41" spans="1:8" ht="15">
      <c r="A41" s="66">
        <v>1</v>
      </c>
      <c r="B41" s="70">
        <v>1000</v>
      </c>
      <c r="C41" s="71">
        <v>211.25</v>
      </c>
      <c r="D41" s="81">
        <v>211250</v>
      </c>
      <c r="E41" s="66" t="s">
        <v>5</v>
      </c>
      <c r="F41" s="70">
        <v>3932.2033898305085</v>
      </c>
      <c r="G41" s="71">
        <v>211.25</v>
      </c>
      <c r="H41" s="71">
        <v>830677.966101695</v>
      </c>
    </row>
    <row r="42" spans="1:8" ht="15">
      <c r="A42" s="66">
        <v>2</v>
      </c>
      <c r="B42" s="70">
        <v>1000</v>
      </c>
      <c r="C42" s="71">
        <v>211.25</v>
      </c>
      <c r="D42" s="81">
        <v>211250</v>
      </c>
      <c r="E42" s="66" t="s">
        <v>6</v>
      </c>
      <c r="F42" s="70">
        <v>2711.864406779661</v>
      </c>
      <c r="G42" s="71">
        <v>211.25</v>
      </c>
      <c r="H42" s="71">
        <v>572881.3559322034</v>
      </c>
    </row>
    <row r="43" spans="1:8" ht="15">
      <c r="A43" s="66">
        <v>3</v>
      </c>
      <c r="B43" s="70">
        <v>1000</v>
      </c>
      <c r="C43" s="71">
        <v>211.25</v>
      </c>
      <c r="D43" s="81">
        <v>211250</v>
      </c>
      <c r="E43" s="66" t="s">
        <v>7</v>
      </c>
      <c r="F43" s="70">
        <v>1355.9322033898304</v>
      </c>
      <c r="G43" s="71">
        <v>211.25</v>
      </c>
      <c r="H43" s="78">
        <v>286440.6779661017</v>
      </c>
    </row>
    <row r="44" spans="1:8" ht="15">
      <c r="A44" s="66">
        <v>4</v>
      </c>
      <c r="B44" s="70">
        <v>1000</v>
      </c>
      <c r="C44" s="71">
        <v>211.25</v>
      </c>
      <c r="D44" s="81">
        <v>211250</v>
      </c>
      <c r="E44" s="69"/>
      <c r="F44" s="70">
        <v>8000</v>
      </c>
      <c r="G44" s="70" t="s">
        <v>14</v>
      </c>
      <c r="H44" s="74">
        <v>1690000</v>
      </c>
    </row>
    <row r="45" spans="1:5" ht="15">
      <c r="A45" s="66">
        <v>5</v>
      </c>
      <c r="B45" s="70">
        <v>1000</v>
      </c>
      <c r="C45" s="71">
        <v>211.25</v>
      </c>
      <c r="D45" s="81">
        <v>211250</v>
      </c>
      <c r="E45" s="22" t="s">
        <v>32</v>
      </c>
    </row>
    <row r="46" spans="1:5" ht="15">
      <c r="A46" s="66">
        <v>6</v>
      </c>
      <c r="B46" s="70">
        <v>1000</v>
      </c>
      <c r="C46" s="71">
        <v>211.25</v>
      </c>
      <c r="D46" s="81">
        <v>211250</v>
      </c>
      <c r="E46" s="21" t="s">
        <v>33</v>
      </c>
    </row>
    <row r="47" spans="1:5" ht="15">
      <c r="A47" s="66">
        <v>7</v>
      </c>
      <c r="B47" s="70">
        <v>1000</v>
      </c>
      <c r="C47" s="71">
        <v>211.25</v>
      </c>
      <c r="D47" s="81">
        <v>211250</v>
      </c>
      <c r="E47" s="9" t="s">
        <v>31</v>
      </c>
    </row>
    <row r="48" spans="1:5" ht="15">
      <c r="A48" s="66">
        <v>8</v>
      </c>
      <c r="B48" s="70">
        <v>1000</v>
      </c>
      <c r="C48" s="71">
        <v>211.25</v>
      </c>
      <c r="D48" s="81">
        <v>211250</v>
      </c>
      <c r="E48" s="9" t="s">
        <v>34</v>
      </c>
    </row>
    <row r="49" spans="1:4" ht="15">
      <c r="A49" s="66">
        <v>9</v>
      </c>
      <c r="B49" s="70">
        <v>0</v>
      </c>
      <c r="C49" s="71">
        <v>211.25</v>
      </c>
      <c r="D49" s="71">
        <v>0</v>
      </c>
    </row>
    <row r="50" spans="1:4" ht="15">
      <c r="A50" s="69"/>
      <c r="B50" s="73">
        <v>8000</v>
      </c>
      <c r="C50" s="69"/>
      <c r="D50" s="74">
        <v>1690000</v>
      </c>
    </row>
  </sheetData>
  <sheetProtection/>
  <printOptions/>
  <pageMargins left="0.5" right="0.7" top="0.5" bottom="0.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1" width="12.7109375" style="0" customWidth="1"/>
  </cols>
  <sheetData>
    <row r="1" ht="21">
      <c r="A1" s="7" t="s">
        <v>28</v>
      </c>
    </row>
    <row r="2" spans="1:13" ht="15">
      <c r="A2" s="58" t="s">
        <v>15</v>
      </c>
      <c r="B2" s="59"/>
      <c r="C2" s="59"/>
      <c r="D2" s="59"/>
      <c r="E2" s="59"/>
      <c r="F2" s="59"/>
      <c r="G2" s="59"/>
      <c r="H2" s="58" t="s">
        <v>17</v>
      </c>
      <c r="I2" s="59"/>
      <c r="J2" s="59"/>
      <c r="K2" s="60" t="s">
        <v>14</v>
      </c>
      <c r="L2" s="59"/>
      <c r="M2" s="59"/>
    </row>
    <row r="3" spans="1:13" ht="15">
      <c r="A3" s="38" t="s">
        <v>21</v>
      </c>
      <c r="B3" s="38" t="s">
        <v>1</v>
      </c>
      <c r="C3" s="38" t="s">
        <v>2</v>
      </c>
      <c r="D3" s="38" t="s">
        <v>13</v>
      </c>
      <c r="E3" s="38" t="s">
        <v>16</v>
      </c>
      <c r="F3" s="61"/>
      <c r="G3" s="61"/>
      <c r="H3" s="38" t="s">
        <v>8</v>
      </c>
      <c r="I3" s="45" t="s">
        <v>9</v>
      </c>
      <c r="J3" s="46" t="s">
        <v>10</v>
      </c>
      <c r="K3" s="102" t="s">
        <v>14</v>
      </c>
      <c r="L3" s="59"/>
      <c r="M3" s="59"/>
    </row>
    <row r="4" spans="1:13" ht="15">
      <c r="A4" s="39">
        <v>1</v>
      </c>
      <c r="B4" s="40">
        <v>1000</v>
      </c>
      <c r="C4" s="41">
        <v>20</v>
      </c>
      <c r="D4" s="41"/>
      <c r="E4" s="41"/>
      <c r="F4" s="2"/>
      <c r="G4" s="2"/>
      <c r="H4" s="39" t="s">
        <v>5</v>
      </c>
      <c r="I4" s="47">
        <v>2900</v>
      </c>
      <c r="J4" s="48">
        <v>3194.915254237288</v>
      </c>
      <c r="K4" s="103" t="s">
        <v>14</v>
      </c>
      <c r="L4" s="59"/>
      <c r="M4" s="59"/>
    </row>
    <row r="5" spans="1:13" ht="15">
      <c r="A5" s="39">
        <v>2</v>
      </c>
      <c r="B5" s="40">
        <v>1000</v>
      </c>
      <c r="C5" s="41">
        <v>50</v>
      </c>
      <c r="D5" s="41">
        <v>250</v>
      </c>
      <c r="E5" s="41">
        <v>300</v>
      </c>
      <c r="F5" s="2"/>
      <c r="G5" s="2"/>
      <c r="H5" s="39" t="s">
        <v>6</v>
      </c>
      <c r="I5" s="47">
        <v>2000</v>
      </c>
      <c r="J5" s="48">
        <v>2203.3898305084745</v>
      </c>
      <c r="K5" s="103" t="s">
        <v>14</v>
      </c>
      <c r="L5" s="59"/>
      <c r="M5" s="59"/>
    </row>
    <row r="6" spans="1:13" ht="15">
      <c r="A6" s="39">
        <v>3</v>
      </c>
      <c r="B6" s="40">
        <v>1000</v>
      </c>
      <c r="C6" s="41">
        <v>80</v>
      </c>
      <c r="D6" s="41"/>
      <c r="E6" s="41"/>
      <c r="F6" s="2"/>
      <c r="G6" s="2"/>
      <c r="H6" s="39" t="s">
        <v>7</v>
      </c>
      <c r="I6" s="47">
        <v>1000</v>
      </c>
      <c r="J6" s="48">
        <v>1101.6949152542372</v>
      </c>
      <c r="K6" s="103" t="s">
        <v>14</v>
      </c>
      <c r="L6" s="59"/>
      <c r="M6" s="59"/>
    </row>
    <row r="7" spans="1:13" ht="15">
      <c r="A7" s="39">
        <v>4</v>
      </c>
      <c r="B7" s="40">
        <v>1000</v>
      </c>
      <c r="C7" s="41">
        <v>110</v>
      </c>
      <c r="D7" s="41">
        <v>190</v>
      </c>
      <c r="E7" s="41">
        <v>300</v>
      </c>
      <c r="F7" s="2"/>
      <c r="G7" s="2"/>
      <c r="H7" s="39" t="s">
        <v>18</v>
      </c>
      <c r="I7" s="49">
        <v>5900</v>
      </c>
      <c r="J7" s="49">
        <v>6500</v>
      </c>
      <c r="K7" s="104" t="s">
        <v>14</v>
      </c>
      <c r="L7" s="62" t="s">
        <v>14</v>
      </c>
      <c r="M7" s="59"/>
    </row>
    <row r="8" spans="1:13" ht="15">
      <c r="A8" s="39">
        <v>5</v>
      </c>
      <c r="B8" s="40">
        <v>1000</v>
      </c>
      <c r="C8" s="41">
        <v>140</v>
      </c>
      <c r="D8" s="41"/>
      <c r="E8" s="41"/>
      <c r="F8" s="2"/>
      <c r="G8" s="2"/>
      <c r="H8" s="50" t="s">
        <v>19</v>
      </c>
      <c r="I8" s="51">
        <v>6500</v>
      </c>
      <c r="J8" s="43"/>
      <c r="K8" s="59"/>
      <c r="L8" s="59"/>
      <c r="M8" s="59"/>
    </row>
    <row r="9" spans="1:13" ht="15">
      <c r="A9" s="39">
        <v>6</v>
      </c>
      <c r="B9" s="40">
        <v>1000</v>
      </c>
      <c r="C9" s="41">
        <v>170</v>
      </c>
      <c r="D9" s="41"/>
      <c r="E9" s="41"/>
      <c r="F9" s="2"/>
      <c r="G9" s="2"/>
      <c r="H9" s="23" t="s">
        <v>13</v>
      </c>
      <c r="I9" s="59"/>
      <c r="J9" s="59"/>
      <c r="K9" s="59"/>
      <c r="L9" s="59"/>
      <c r="M9" s="59"/>
    </row>
    <row r="10" spans="1:13" ht="15">
      <c r="A10" s="39">
        <v>7</v>
      </c>
      <c r="B10" s="40">
        <v>1000</v>
      </c>
      <c r="C10" s="41">
        <v>200</v>
      </c>
      <c r="D10" s="41"/>
      <c r="E10" s="41"/>
      <c r="F10" s="2"/>
      <c r="G10" s="2"/>
      <c r="H10" s="38" t="s">
        <v>0</v>
      </c>
      <c r="I10" s="38" t="s">
        <v>1</v>
      </c>
      <c r="J10" s="38" t="s">
        <v>13</v>
      </c>
      <c r="K10" s="38" t="s">
        <v>54</v>
      </c>
      <c r="L10" s="63" t="s">
        <v>14</v>
      </c>
      <c r="M10" s="59"/>
    </row>
    <row r="11" spans="1:13" ht="15">
      <c r="A11" s="39">
        <v>8</v>
      </c>
      <c r="B11" s="40">
        <v>1000</v>
      </c>
      <c r="C11" s="41">
        <v>230</v>
      </c>
      <c r="D11" s="41"/>
      <c r="E11" s="41"/>
      <c r="F11" s="2"/>
      <c r="G11" s="2"/>
      <c r="H11" s="39">
        <v>2</v>
      </c>
      <c r="I11" s="40">
        <v>1000</v>
      </c>
      <c r="J11" s="41">
        <v>250</v>
      </c>
      <c r="K11" s="42">
        <v>250000</v>
      </c>
      <c r="L11" s="59"/>
      <c r="M11" s="59"/>
    </row>
    <row r="12" spans="1:13" ht="15">
      <c r="A12" s="39">
        <v>9</v>
      </c>
      <c r="B12" s="40">
        <v>1000</v>
      </c>
      <c r="C12" s="41">
        <v>260</v>
      </c>
      <c r="D12" s="41"/>
      <c r="E12" s="41"/>
      <c r="F12" s="2"/>
      <c r="G12" s="2"/>
      <c r="H12" s="39">
        <v>4</v>
      </c>
      <c r="I12" s="40">
        <v>1000</v>
      </c>
      <c r="J12" s="41">
        <v>190</v>
      </c>
      <c r="K12" s="42">
        <v>190000</v>
      </c>
      <c r="L12" s="59"/>
      <c r="M12" s="59"/>
    </row>
    <row r="13" spans="1:13" ht="15">
      <c r="A13" s="43"/>
      <c r="B13" s="52">
        <v>9000</v>
      </c>
      <c r="C13" s="43"/>
      <c r="D13" s="43"/>
      <c r="E13" s="43"/>
      <c r="F13" s="2"/>
      <c r="G13" s="2"/>
      <c r="H13" s="39" t="s">
        <v>18</v>
      </c>
      <c r="I13" s="43"/>
      <c r="J13" s="43"/>
      <c r="K13" s="44">
        <v>440000</v>
      </c>
      <c r="L13" s="59"/>
      <c r="M13" s="59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5.75">
      <c r="A15" s="64" t="s">
        <v>88</v>
      </c>
      <c r="B15" s="59"/>
      <c r="C15" s="59"/>
      <c r="D15" s="59"/>
      <c r="E15" s="59"/>
      <c r="F15" s="59"/>
      <c r="G15" s="59"/>
      <c r="H15" s="64" t="s">
        <v>89</v>
      </c>
      <c r="I15" s="59"/>
      <c r="J15" s="59"/>
      <c r="K15" s="59"/>
      <c r="L15" s="59"/>
      <c r="M15" s="59"/>
    </row>
    <row r="16" spans="1:13" ht="15">
      <c r="A16" s="38" t="s">
        <v>21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20</v>
      </c>
      <c r="G16" s="59"/>
      <c r="H16" s="38" t="s">
        <v>21</v>
      </c>
      <c r="I16" s="38" t="s">
        <v>1</v>
      </c>
      <c r="J16" s="38" t="s">
        <v>2</v>
      </c>
      <c r="K16" s="38" t="s">
        <v>3</v>
      </c>
      <c r="L16" s="38" t="s">
        <v>4</v>
      </c>
      <c r="M16" s="38" t="s">
        <v>20</v>
      </c>
    </row>
    <row r="17" spans="1:13" ht="15">
      <c r="A17" s="39">
        <v>1</v>
      </c>
      <c r="B17" s="40">
        <v>1000</v>
      </c>
      <c r="C17" s="41">
        <v>20</v>
      </c>
      <c r="D17" s="40">
        <v>1000</v>
      </c>
      <c r="E17" s="43"/>
      <c r="F17" s="42">
        <v>260000</v>
      </c>
      <c r="G17" s="59"/>
      <c r="H17" s="39">
        <v>1</v>
      </c>
      <c r="I17" s="40">
        <v>1000</v>
      </c>
      <c r="J17" s="41">
        <v>20</v>
      </c>
      <c r="K17" s="40">
        <v>1000</v>
      </c>
      <c r="L17" s="43" t="s">
        <v>14</v>
      </c>
      <c r="M17" s="42">
        <v>200000</v>
      </c>
    </row>
    <row r="18" spans="1:13" ht="15">
      <c r="A18" s="39">
        <v>2</v>
      </c>
      <c r="B18" s="53">
        <v>1000</v>
      </c>
      <c r="C18" s="54">
        <v>300</v>
      </c>
      <c r="D18" s="53">
        <v>0</v>
      </c>
      <c r="E18" s="55"/>
      <c r="F18" s="42">
        <v>0</v>
      </c>
      <c r="G18" s="59"/>
      <c r="H18" s="39">
        <v>2</v>
      </c>
      <c r="I18" s="53">
        <v>1000</v>
      </c>
      <c r="J18" s="54">
        <v>50</v>
      </c>
      <c r="K18" s="53">
        <v>1000</v>
      </c>
      <c r="L18" s="55" t="s">
        <v>14</v>
      </c>
      <c r="M18" s="42">
        <v>200000</v>
      </c>
    </row>
    <row r="19" spans="1:13" ht="15">
      <c r="A19" s="39">
        <v>3</v>
      </c>
      <c r="B19" s="53">
        <v>1000</v>
      </c>
      <c r="C19" s="41">
        <v>80</v>
      </c>
      <c r="D19" s="40">
        <v>1000</v>
      </c>
      <c r="E19" s="43"/>
      <c r="F19" s="42">
        <v>260000</v>
      </c>
      <c r="G19" s="59"/>
      <c r="H19" s="39">
        <v>3</v>
      </c>
      <c r="I19" s="53">
        <v>1000</v>
      </c>
      <c r="J19" s="41">
        <v>80</v>
      </c>
      <c r="K19" s="40">
        <v>1000</v>
      </c>
      <c r="L19" s="43" t="s">
        <v>14</v>
      </c>
      <c r="M19" s="42">
        <v>200000</v>
      </c>
    </row>
    <row r="20" spans="1:13" ht="15">
      <c r="A20" s="39">
        <v>4</v>
      </c>
      <c r="B20" s="53">
        <v>1000</v>
      </c>
      <c r="C20" s="54">
        <v>300</v>
      </c>
      <c r="D20" s="53">
        <v>0</v>
      </c>
      <c r="E20" s="55"/>
      <c r="F20" s="42">
        <v>0</v>
      </c>
      <c r="G20" s="59"/>
      <c r="H20" s="39">
        <v>4</v>
      </c>
      <c r="I20" s="53">
        <v>1000</v>
      </c>
      <c r="J20" s="54">
        <v>110</v>
      </c>
      <c r="K20" s="53">
        <v>1000</v>
      </c>
      <c r="L20" s="55" t="s">
        <v>14</v>
      </c>
      <c r="M20" s="42">
        <v>200000</v>
      </c>
    </row>
    <row r="21" spans="1:13" ht="15">
      <c r="A21" s="39">
        <v>5</v>
      </c>
      <c r="B21" s="40">
        <v>1000</v>
      </c>
      <c r="C21" s="41">
        <v>140</v>
      </c>
      <c r="D21" s="40">
        <v>1000</v>
      </c>
      <c r="E21" s="43"/>
      <c r="F21" s="42">
        <v>260000</v>
      </c>
      <c r="G21" s="59"/>
      <c r="H21" s="39">
        <v>5</v>
      </c>
      <c r="I21" s="40">
        <v>1000</v>
      </c>
      <c r="J21" s="41">
        <v>140</v>
      </c>
      <c r="K21" s="40">
        <v>1000</v>
      </c>
      <c r="L21" s="43" t="s">
        <v>14</v>
      </c>
      <c r="M21" s="42">
        <v>200000</v>
      </c>
    </row>
    <row r="22" spans="1:13" ht="15">
      <c r="A22" s="39">
        <v>6</v>
      </c>
      <c r="B22" s="40">
        <v>1000</v>
      </c>
      <c r="C22" s="41">
        <v>170</v>
      </c>
      <c r="D22" s="40">
        <v>1000</v>
      </c>
      <c r="E22" s="43"/>
      <c r="F22" s="42">
        <v>260000</v>
      </c>
      <c r="G22" s="59"/>
      <c r="H22" s="39">
        <v>6</v>
      </c>
      <c r="I22" s="40">
        <v>1000</v>
      </c>
      <c r="J22" s="41">
        <v>170</v>
      </c>
      <c r="K22" s="40">
        <v>1000</v>
      </c>
      <c r="L22" s="43" t="s">
        <v>14</v>
      </c>
      <c r="M22" s="42">
        <v>200000</v>
      </c>
    </row>
    <row r="23" spans="1:13" ht="15">
      <c r="A23" s="39">
        <v>7</v>
      </c>
      <c r="B23" s="40">
        <v>1000</v>
      </c>
      <c r="C23" s="41">
        <v>200</v>
      </c>
      <c r="D23" s="40">
        <v>1000</v>
      </c>
      <c r="E23" s="57"/>
      <c r="F23" s="42">
        <v>260000</v>
      </c>
      <c r="G23" s="59"/>
      <c r="H23" s="39">
        <v>7</v>
      </c>
      <c r="I23" s="40">
        <v>1000</v>
      </c>
      <c r="J23" s="41">
        <v>200</v>
      </c>
      <c r="K23" s="40">
        <v>500</v>
      </c>
      <c r="L23" s="57">
        <v>200</v>
      </c>
      <c r="M23" s="42">
        <v>100000</v>
      </c>
    </row>
    <row r="24" spans="1:13" ht="15">
      <c r="A24" s="39">
        <v>8</v>
      </c>
      <c r="B24" s="40">
        <v>1000</v>
      </c>
      <c r="C24" s="41">
        <v>230</v>
      </c>
      <c r="D24" s="40">
        <v>1000</v>
      </c>
      <c r="E24" s="43"/>
      <c r="F24" s="42">
        <v>260000</v>
      </c>
      <c r="G24" s="59"/>
      <c r="H24" s="39">
        <v>8</v>
      </c>
      <c r="I24" s="40">
        <v>1000</v>
      </c>
      <c r="J24" s="41">
        <v>230</v>
      </c>
      <c r="K24" s="40">
        <v>0</v>
      </c>
      <c r="L24" s="43"/>
      <c r="M24" s="42">
        <v>0</v>
      </c>
    </row>
    <row r="25" spans="1:13" ht="15">
      <c r="A25" s="39">
        <v>9</v>
      </c>
      <c r="B25" s="40">
        <v>1000</v>
      </c>
      <c r="C25" s="41">
        <v>260</v>
      </c>
      <c r="D25" s="40">
        <v>500</v>
      </c>
      <c r="E25" s="56">
        <v>260</v>
      </c>
      <c r="F25" s="42">
        <v>130000</v>
      </c>
      <c r="G25" s="59"/>
      <c r="H25" s="39">
        <v>9</v>
      </c>
      <c r="I25" s="40">
        <v>1000</v>
      </c>
      <c r="J25" s="41">
        <v>260</v>
      </c>
      <c r="K25" s="40">
        <v>0</v>
      </c>
      <c r="L25" s="56"/>
      <c r="M25" s="42">
        <v>0</v>
      </c>
    </row>
    <row r="26" spans="1:13" ht="15">
      <c r="A26" s="43"/>
      <c r="B26" s="49">
        <v>9000</v>
      </c>
      <c r="C26" s="43"/>
      <c r="D26" s="47">
        <v>6500</v>
      </c>
      <c r="E26" s="43"/>
      <c r="F26" s="56">
        <v>1690000</v>
      </c>
      <c r="G26" s="59"/>
      <c r="H26" s="43"/>
      <c r="I26" s="49">
        <v>9000</v>
      </c>
      <c r="J26" s="43"/>
      <c r="K26" s="47">
        <v>6500</v>
      </c>
      <c r="L26" s="43"/>
      <c r="M26" s="56">
        <v>1300000</v>
      </c>
    </row>
    <row r="28" ht="15.75">
      <c r="A28" s="17" t="s">
        <v>36</v>
      </c>
    </row>
    <row r="29" spans="1:4" ht="15.75">
      <c r="A29" s="16" t="s">
        <v>44</v>
      </c>
      <c r="C29" s="24">
        <v>260</v>
      </c>
      <c r="D29" t="s">
        <v>37</v>
      </c>
    </row>
    <row r="30" spans="1:3" ht="15">
      <c r="A30" t="s">
        <v>29</v>
      </c>
      <c r="C30" s="24">
        <v>1690000</v>
      </c>
    </row>
    <row r="31" ht="15">
      <c r="A31" t="s">
        <v>38</v>
      </c>
    </row>
    <row r="32" spans="1:8" ht="15">
      <c r="A32" s="96" t="s">
        <v>21</v>
      </c>
      <c r="B32" s="96" t="s">
        <v>22</v>
      </c>
      <c r="C32" s="96" t="s">
        <v>4</v>
      </c>
      <c r="D32" s="96" t="s">
        <v>24</v>
      </c>
      <c r="E32" s="90" t="s">
        <v>14</v>
      </c>
      <c r="F32" s="91" t="s">
        <v>14</v>
      </c>
      <c r="G32" s="90" t="s">
        <v>14</v>
      </c>
      <c r="H32" s="90" t="s">
        <v>14</v>
      </c>
    </row>
    <row r="33" spans="1:8" ht="15">
      <c r="A33" s="98">
        <v>1</v>
      </c>
      <c r="B33" s="94">
        <v>1000</v>
      </c>
      <c r="C33" s="106">
        <v>260</v>
      </c>
      <c r="D33" s="106">
        <v>260000</v>
      </c>
      <c r="E33" s="3" t="s">
        <v>14</v>
      </c>
      <c r="F33" s="36" t="s">
        <v>14</v>
      </c>
      <c r="G33" s="4" t="s">
        <v>14</v>
      </c>
      <c r="H33" s="92" t="s">
        <v>14</v>
      </c>
    </row>
    <row r="34" spans="1:8" ht="15">
      <c r="A34" s="98">
        <v>2</v>
      </c>
      <c r="B34" s="107">
        <v>1000</v>
      </c>
      <c r="C34" s="108">
        <v>200</v>
      </c>
      <c r="D34" s="106">
        <v>200000</v>
      </c>
      <c r="E34" s="3" t="s">
        <v>14</v>
      </c>
      <c r="F34" s="36" t="s">
        <v>14</v>
      </c>
      <c r="G34" s="4" t="s">
        <v>14</v>
      </c>
      <c r="H34" s="92" t="s">
        <v>14</v>
      </c>
    </row>
    <row r="35" spans="1:8" ht="15">
      <c r="A35" s="98">
        <v>3</v>
      </c>
      <c r="B35" s="94">
        <v>1000</v>
      </c>
      <c r="C35" s="106">
        <v>260</v>
      </c>
      <c r="D35" s="106">
        <v>260000</v>
      </c>
      <c r="E35" s="3" t="s">
        <v>14</v>
      </c>
      <c r="F35" s="36" t="s">
        <v>14</v>
      </c>
      <c r="G35" s="4" t="s">
        <v>14</v>
      </c>
      <c r="H35" s="93" t="s">
        <v>14</v>
      </c>
    </row>
    <row r="36" spans="1:8" ht="15">
      <c r="A36" s="98">
        <v>4</v>
      </c>
      <c r="B36" s="107">
        <v>1000</v>
      </c>
      <c r="C36" s="108">
        <v>200</v>
      </c>
      <c r="D36" s="106">
        <v>200000</v>
      </c>
      <c r="E36" s="34"/>
      <c r="F36" s="36" t="s">
        <v>14</v>
      </c>
      <c r="G36" s="36" t="s">
        <v>14</v>
      </c>
      <c r="H36" s="37" t="s">
        <v>14</v>
      </c>
    </row>
    <row r="37" spans="1:4" ht="15">
      <c r="A37" s="98">
        <v>5</v>
      </c>
      <c r="B37" s="94">
        <v>1000</v>
      </c>
      <c r="C37" s="106">
        <v>260</v>
      </c>
      <c r="D37" s="106">
        <v>260000</v>
      </c>
    </row>
    <row r="38" spans="1:5" ht="15">
      <c r="A38" s="98">
        <v>6</v>
      </c>
      <c r="B38" s="94">
        <v>1000</v>
      </c>
      <c r="C38" s="106">
        <v>260</v>
      </c>
      <c r="D38" s="106">
        <v>260000</v>
      </c>
      <c r="E38" s="21" t="s">
        <v>40</v>
      </c>
    </row>
    <row r="39" spans="1:6" ht="15">
      <c r="A39" s="98">
        <v>7</v>
      </c>
      <c r="B39" s="94">
        <v>1000</v>
      </c>
      <c r="C39" s="106">
        <v>260</v>
      </c>
      <c r="D39" s="106">
        <v>260000</v>
      </c>
      <c r="F39" s="25">
        <v>0.8086124401913876</v>
      </c>
    </row>
    <row r="40" spans="1:4" ht="15">
      <c r="A40" s="98">
        <v>8</v>
      </c>
      <c r="B40" s="94">
        <v>1000</v>
      </c>
      <c r="C40" s="106">
        <v>260</v>
      </c>
      <c r="D40" s="106">
        <v>260000</v>
      </c>
    </row>
    <row r="41" spans="1:4" ht="15">
      <c r="A41" s="98">
        <v>9</v>
      </c>
      <c r="B41" s="94">
        <v>500</v>
      </c>
      <c r="C41" s="106">
        <v>260</v>
      </c>
      <c r="D41" s="106">
        <v>130000</v>
      </c>
    </row>
    <row r="42" spans="1:4" ht="15">
      <c r="A42" s="99"/>
      <c r="B42" s="101">
        <v>8500</v>
      </c>
      <c r="C42" s="99"/>
      <c r="D42" s="100">
        <v>2090000</v>
      </c>
    </row>
    <row r="43" ht="15">
      <c r="A43" s="5" t="s">
        <v>39</v>
      </c>
    </row>
    <row r="44" spans="1:8" ht="15">
      <c r="A44" s="96" t="s">
        <v>21</v>
      </c>
      <c r="B44" s="96" t="s">
        <v>22</v>
      </c>
      <c r="C44" s="96" t="s">
        <v>4</v>
      </c>
      <c r="D44" s="96" t="s">
        <v>24</v>
      </c>
      <c r="E44" s="96" t="s">
        <v>8</v>
      </c>
      <c r="F44" s="97" t="s">
        <v>10</v>
      </c>
      <c r="G44" s="96" t="s">
        <v>11</v>
      </c>
      <c r="H44" s="96" t="s">
        <v>12</v>
      </c>
    </row>
    <row r="45" spans="1:10" ht="15">
      <c r="A45" s="98">
        <v>1</v>
      </c>
      <c r="B45" s="94">
        <v>808.6124401913876</v>
      </c>
      <c r="C45" s="106">
        <v>260</v>
      </c>
      <c r="D45" s="106">
        <v>210239.23444976076</v>
      </c>
      <c r="E45" s="98" t="s">
        <v>5</v>
      </c>
      <c r="F45" s="94">
        <f>$B$54*I4/$I$7</f>
        <v>3378.3553645284246</v>
      </c>
      <c r="G45" s="172">
        <f>$D$54/$B$54</f>
        <v>245.88235294117646</v>
      </c>
      <c r="H45" s="95">
        <f>F45*G45</f>
        <v>830677.966101695</v>
      </c>
      <c r="I45" s="111" t="s">
        <v>14</v>
      </c>
      <c r="J45" s="171" t="s">
        <v>14</v>
      </c>
    </row>
    <row r="46" spans="1:9" ht="15">
      <c r="A46" s="98">
        <v>2</v>
      </c>
      <c r="B46" s="94">
        <v>808.6124401913876</v>
      </c>
      <c r="C46" s="108">
        <v>200</v>
      </c>
      <c r="D46" s="106">
        <v>161722.48803827752</v>
      </c>
      <c r="E46" s="98" t="s">
        <v>6</v>
      </c>
      <c r="F46" s="94">
        <f>$B$54*I5/$I$7</f>
        <v>2329.9002513989135</v>
      </c>
      <c r="G46" s="172">
        <f>$D$54/$B$54</f>
        <v>245.88235294117646</v>
      </c>
      <c r="H46" s="95">
        <f>F46*G46</f>
        <v>572881.3559322035</v>
      </c>
      <c r="I46" s="111" t="s">
        <v>14</v>
      </c>
    </row>
    <row r="47" spans="1:9" ht="15">
      <c r="A47" s="98">
        <v>3</v>
      </c>
      <c r="B47" s="94">
        <v>808.6124401913876</v>
      </c>
      <c r="C47" s="106">
        <v>260</v>
      </c>
      <c r="D47" s="106">
        <v>210239.23444976076</v>
      </c>
      <c r="E47" s="98" t="s">
        <v>7</v>
      </c>
      <c r="F47" s="94">
        <f>$B$54*I6/$I$7</f>
        <v>1164.9501256994567</v>
      </c>
      <c r="G47" s="172">
        <f>$D$54/$B$54</f>
        <v>245.88235294117646</v>
      </c>
      <c r="H47" s="95">
        <f>F47*G47</f>
        <v>286440.67796610174</v>
      </c>
      <c r="I47" s="111" t="s">
        <v>14</v>
      </c>
    </row>
    <row r="48" spans="1:9" ht="15">
      <c r="A48" s="98">
        <v>4</v>
      </c>
      <c r="B48" s="94">
        <v>808.6124401913876</v>
      </c>
      <c r="C48" s="108">
        <v>200</v>
      </c>
      <c r="D48" s="106">
        <v>161722.48803827752</v>
      </c>
      <c r="E48" s="99"/>
      <c r="F48" s="101">
        <f>SUM(F45:F47)</f>
        <v>6873.205741626794</v>
      </c>
      <c r="G48" s="94" t="s">
        <v>14</v>
      </c>
      <c r="H48" s="100">
        <f>SUM(H45:H47)</f>
        <v>1690000.0000000002</v>
      </c>
      <c r="I48" s="111" t="s">
        <v>14</v>
      </c>
    </row>
    <row r="49" spans="1:5" ht="15">
      <c r="A49" s="98">
        <v>5</v>
      </c>
      <c r="B49" s="94">
        <v>808.6124401913876</v>
      </c>
      <c r="C49" s="106">
        <v>260</v>
      </c>
      <c r="D49" s="106">
        <v>210239.23444976076</v>
      </c>
      <c r="E49" s="22" t="s">
        <v>63</v>
      </c>
    </row>
    <row r="50" spans="1:6" ht="15">
      <c r="A50" s="98">
        <v>6</v>
      </c>
      <c r="B50" s="94">
        <v>808.6124401913876</v>
      </c>
      <c r="C50" s="106">
        <v>260</v>
      </c>
      <c r="D50" s="106">
        <v>210239.23444976076</v>
      </c>
      <c r="E50" s="21" t="s">
        <v>14</v>
      </c>
      <c r="F50" s="34"/>
    </row>
    <row r="51" spans="1:4" ht="15">
      <c r="A51" s="98">
        <v>7</v>
      </c>
      <c r="B51" s="94">
        <v>808.6124401913876</v>
      </c>
      <c r="C51" s="106">
        <v>260</v>
      </c>
      <c r="D51" s="106">
        <v>210239.23444976076</v>
      </c>
    </row>
    <row r="52" spans="1:4" ht="15">
      <c r="A52" s="98">
        <v>8</v>
      </c>
      <c r="B52" s="94">
        <v>808.6124401913876</v>
      </c>
      <c r="C52" s="106">
        <v>260</v>
      </c>
      <c r="D52" s="106">
        <v>210239.23444976076</v>
      </c>
    </row>
    <row r="53" spans="1:4" ht="15">
      <c r="A53" s="98">
        <v>9</v>
      </c>
      <c r="B53" s="94">
        <v>404.3062200956938</v>
      </c>
      <c r="C53" s="106">
        <v>260</v>
      </c>
      <c r="D53" s="106">
        <v>105119.61722488038</v>
      </c>
    </row>
    <row r="54" spans="1:4" ht="15">
      <c r="A54" s="99"/>
      <c r="B54" s="101">
        <v>6873.205741626794</v>
      </c>
      <c r="C54" s="99"/>
      <c r="D54" s="100">
        <v>1690000</v>
      </c>
    </row>
  </sheetData>
  <sheetProtection/>
  <printOptions/>
  <pageMargins left="0.5" right="0.7" top="0.5" bottom="0.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8" width="12.7109375" style="0" customWidth="1"/>
  </cols>
  <sheetData>
    <row r="1" ht="21">
      <c r="A1" s="7" t="s">
        <v>41</v>
      </c>
    </row>
    <row r="2" spans="1:13" ht="15">
      <c r="A2" s="58" t="s">
        <v>15</v>
      </c>
      <c r="B2" s="59"/>
      <c r="C2" s="59"/>
      <c r="D2" s="59"/>
      <c r="E2" s="59"/>
      <c r="F2" s="59"/>
      <c r="G2" s="59"/>
      <c r="H2" s="58" t="s">
        <v>17</v>
      </c>
      <c r="I2" s="59"/>
      <c r="J2" s="59"/>
      <c r="K2" s="60" t="s">
        <v>14</v>
      </c>
      <c r="L2" s="59"/>
      <c r="M2" s="59"/>
    </row>
    <row r="3" spans="1:13" ht="15">
      <c r="A3" s="38" t="s">
        <v>21</v>
      </c>
      <c r="B3" s="38" t="s">
        <v>1</v>
      </c>
      <c r="C3" s="38" t="s">
        <v>2</v>
      </c>
      <c r="D3" s="38" t="s">
        <v>13</v>
      </c>
      <c r="E3" s="38" t="s">
        <v>16</v>
      </c>
      <c r="F3" s="61"/>
      <c r="G3" s="61"/>
      <c r="H3" s="38" t="s">
        <v>8</v>
      </c>
      <c r="I3" s="45" t="s">
        <v>9</v>
      </c>
      <c r="J3" s="46" t="s">
        <v>10</v>
      </c>
      <c r="K3" s="102" t="s">
        <v>14</v>
      </c>
      <c r="L3" s="59"/>
      <c r="M3" s="59"/>
    </row>
    <row r="4" spans="1:13" ht="15">
      <c r="A4" s="39">
        <v>1</v>
      </c>
      <c r="B4" s="40">
        <v>1000</v>
      </c>
      <c r="C4" s="41">
        <v>20</v>
      </c>
      <c r="D4" s="41"/>
      <c r="E4" s="41"/>
      <c r="F4" s="2"/>
      <c r="G4" s="2"/>
      <c r="H4" s="39" t="s">
        <v>5</v>
      </c>
      <c r="I4" s="47">
        <v>2900</v>
      </c>
      <c r="J4" s="48">
        <f>$I$8*I4/$I$7</f>
        <v>3194.915254237288</v>
      </c>
      <c r="K4" s="103" t="s">
        <v>14</v>
      </c>
      <c r="L4" s="59"/>
      <c r="M4" s="59"/>
    </row>
    <row r="5" spans="1:13" ht="15">
      <c r="A5" s="39">
        <v>2</v>
      </c>
      <c r="B5" s="40">
        <v>1000</v>
      </c>
      <c r="C5" s="41">
        <v>50</v>
      </c>
      <c r="D5" s="41">
        <v>250</v>
      </c>
      <c r="E5" s="41">
        <f>C5+D5</f>
        <v>300</v>
      </c>
      <c r="F5" s="2"/>
      <c r="G5" s="2"/>
      <c r="H5" s="39" t="s">
        <v>6</v>
      </c>
      <c r="I5" s="47">
        <v>2000</v>
      </c>
      <c r="J5" s="48">
        <f>$I$8*I5/$I$7</f>
        <v>2203.3898305084745</v>
      </c>
      <c r="K5" s="103" t="s">
        <v>14</v>
      </c>
      <c r="L5" s="59"/>
      <c r="M5" s="59"/>
    </row>
    <row r="6" spans="1:13" ht="15">
      <c r="A6" s="39">
        <v>3</v>
      </c>
      <c r="B6" s="40">
        <v>1000</v>
      </c>
      <c r="C6" s="41">
        <v>80</v>
      </c>
      <c r="D6" s="41"/>
      <c r="E6" s="41"/>
      <c r="F6" s="2"/>
      <c r="G6" s="2"/>
      <c r="H6" s="39" t="s">
        <v>7</v>
      </c>
      <c r="I6" s="47">
        <v>1000</v>
      </c>
      <c r="J6" s="48">
        <f>$I$8*I6/$I$7</f>
        <v>1101.6949152542372</v>
      </c>
      <c r="K6" s="103" t="s">
        <v>14</v>
      </c>
      <c r="L6" s="59"/>
      <c r="M6" s="59"/>
    </row>
    <row r="7" spans="1:13" ht="15">
      <c r="A7" s="39">
        <v>4</v>
      </c>
      <c r="B7" s="40">
        <v>1000</v>
      </c>
      <c r="C7" s="41">
        <v>110</v>
      </c>
      <c r="D7" s="41">
        <v>190</v>
      </c>
      <c r="E7" s="41">
        <f>C7+D7</f>
        <v>300</v>
      </c>
      <c r="F7" s="2"/>
      <c r="G7" s="2"/>
      <c r="H7" s="39" t="s">
        <v>18</v>
      </c>
      <c r="I7" s="49">
        <f>SUM(I4:I6)</f>
        <v>5900</v>
      </c>
      <c r="J7" s="49">
        <f>SUM(J4:J6)</f>
        <v>6500</v>
      </c>
      <c r="K7" s="104" t="s">
        <v>14</v>
      </c>
      <c r="L7" s="62" t="s">
        <v>14</v>
      </c>
      <c r="M7" s="59"/>
    </row>
    <row r="8" spans="1:13" ht="15">
      <c r="A8" s="39">
        <v>5</v>
      </c>
      <c r="B8" s="40">
        <v>1000</v>
      </c>
      <c r="C8" s="41">
        <v>140</v>
      </c>
      <c r="D8" s="41"/>
      <c r="E8" s="41"/>
      <c r="F8" s="2"/>
      <c r="G8" s="2"/>
      <c r="H8" s="50" t="s">
        <v>19</v>
      </c>
      <c r="I8" s="51">
        <v>6500</v>
      </c>
      <c r="J8" s="43"/>
      <c r="K8" s="59"/>
      <c r="L8" s="59"/>
      <c r="M8" s="59"/>
    </row>
    <row r="9" spans="1:13" ht="15">
      <c r="A9" s="39">
        <v>6</v>
      </c>
      <c r="B9" s="40">
        <v>1000</v>
      </c>
      <c r="C9" s="41">
        <v>170</v>
      </c>
      <c r="D9" s="41"/>
      <c r="E9" s="41"/>
      <c r="F9" s="2"/>
      <c r="G9" s="2"/>
      <c r="H9" s="23" t="s">
        <v>13</v>
      </c>
      <c r="I9" s="59"/>
      <c r="J9" s="59"/>
      <c r="K9" s="59"/>
      <c r="L9" s="59"/>
      <c r="M9" s="59"/>
    </row>
    <row r="10" spans="1:13" ht="15">
      <c r="A10" s="39">
        <v>7</v>
      </c>
      <c r="B10" s="40">
        <v>1000</v>
      </c>
      <c r="C10" s="41">
        <v>200</v>
      </c>
      <c r="D10" s="41"/>
      <c r="E10" s="41"/>
      <c r="F10" s="2"/>
      <c r="G10" s="2"/>
      <c r="H10" s="38" t="s">
        <v>0</v>
      </c>
      <c r="I10" s="38" t="s">
        <v>1</v>
      </c>
      <c r="J10" s="38" t="s">
        <v>13</v>
      </c>
      <c r="K10" s="38" t="s">
        <v>54</v>
      </c>
      <c r="L10" s="63" t="s">
        <v>14</v>
      </c>
      <c r="M10" s="59"/>
    </row>
    <row r="11" spans="1:13" ht="15">
      <c r="A11" s="39">
        <v>8</v>
      </c>
      <c r="B11" s="40">
        <v>1000</v>
      </c>
      <c r="C11" s="41">
        <v>230</v>
      </c>
      <c r="D11" s="41"/>
      <c r="E11" s="41"/>
      <c r="F11" s="2"/>
      <c r="G11" s="2"/>
      <c r="H11" s="39">
        <v>2</v>
      </c>
      <c r="I11" s="40">
        <v>1000</v>
      </c>
      <c r="J11" s="41">
        <v>250</v>
      </c>
      <c r="K11" s="42">
        <f>I11*J11</f>
        <v>250000</v>
      </c>
      <c r="L11" s="59"/>
      <c r="M11" s="59"/>
    </row>
    <row r="12" spans="1:13" ht="15">
      <c r="A12" s="39">
        <v>9</v>
      </c>
      <c r="B12" s="40">
        <v>1000</v>
      </c>
      <c r="C12" s="41">
        <v>260</v>
      </c>
      <c r="D12" s="41"/>
      <c r="E12" s="41"/>
      <c r="F12" s="2"/>
      <c r="G12" s="2"/>
      <c r="H12" s="39">
        <v>4</v>
      </c>
      <c r="I12" s="40">
        <v>1000</v>
      </c>
      <c r="J12" s="41">
        <v>190</v>
      </c>
      <c r="K12" s="42">
        <f>I12*J12</f>
        <v>190000</v>
      </c>
      <c r="L12" s="59"/>
      <c r="M12" s="59"/>
    </row>
    <row r="13" spans="1:13" ht="15">
      <c r="A13" s="43"/>
      <c r="B13" s="52">
        <f>SUM(B4:B12)</f>
        <v>9000</v>
      </c>
      <c r="C13" s="43"/>
      <c r="D13" s="43"/>
      <c r="E13" s="43"/>
      <c r="F13" s="2"/>
      <c r="G13" s="2"/>
      <c r="H13" s="39" t="s">
        <v>18</v>
      </c>
      <c r="I13" s="43"/>
      <c r="J13" s="43"/>
      <c r="K13" s="44">
        <f>SUM(K11:K12)</f>
        <v>440000</v>
      </c>
      <c r="L13" s="59"/>
      <c r="M13" s="59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7" ht="15.75">
      <c r="A15" s="64" t="s">
        <v>93</v>
      </c>
      <c r="B15" s="59"/>
      <c r="C15" s="59"/>
      <c r="D15" s="59"/>
      <c r="E15" s="59"/>
      <c r="F15" s="59"/>
      <c r="G15" s="59"/>
    </row>
    <row r="16" spans="1:7" ht="15">
      <c r="A16" s="38" t="s">
        <v>21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20</v>
      </c>
      <c r="G16" s="59"/>
    </row>
    <row r="17" spans="1:7" ht="15">
      <c r="A17" s="39">
        <v>1</v>
      </c>
      <c r="B17" s="40">
        <v>1000</v>
      </c>
      <c r="C17" s="41">
        <v>20</v>
      </c>
      <c r="D17" s="40">
        <v>1000</v>
      </c>
      <c r="E17" s="43" t="s">
        <v>14</v>
      </c>
      <c r="F17" s="42">
        <f>D17*$E$23</f>
        <v>200000</v>
      </c>
      <c r="G17" s="59"/>
    </row>
    <row r="18" spans="1:7" ht="15">
      <c r="A18" s="39">
        <v>2</v>
      </c>
      <c r="B18" s="40">
        <v>1000</v>
      </c>
      <c r="C18" s="41">
        <v>50</v>
      </c>
      <c r="D18" s="40">
        <v>1000</v>
      </c>
      <c r="E18" s="43" t="s">
        <v>14</v>
      </c>
      <c r="F18" s="42">
        <f aca="true" t="shared" si="0" ref="F18:F25">D18*$E$23</f>
        <v>200000</v>
      </c>
      <c r="G18" s="59"/>
    </row>
    <row r="19" spans="1:7" ht="15">
      <c r="A19" s="39">
        <v>3</v>
      </c>
      <c r="B19" s="40">
        <v>1000</v>
      </c>
      <c r="C19" s="41">
        <v>80</v>
      </c>
      <c r="D19" s="40">
        <v>1000</v>
      </c>
      <c r="E19" s="43" t="s">
        <v>14</v>
      </c>
      <c r="F19" s="42">
        <f t="shared" si="0"/>
        <v>200000</v>
      </c>
      <c r="G19" s="59"/>
    </row>
    <row r="20" spans="1:7" ht="15">
      <c r="A20" s="39">
        <v>4</v>
      </c>
      <c r="B20" s="40">
        <v>1000</v>
      </c>
      <c r="C20" s="41">
        <v>110</v>
      </c>
      <c r="D20" s="40">
        <v>1000</v>
      </c>
      <c r="E20" s="43" t="s">
        <v>14</v>
      </c>
      <c r="F20" s="42">
        <f t="shared" si="0"/>
        <v>200000</v>
      </c>
      <c r="G20" s="59"/>
    </row>
    <row r="21" spans="1:7" ht="15">
      <c r="A21" s="39">
        <v>5</v>
      </c>
      <c r="B21" s="40">
        <v>1000</v>
      </c>
      <c r="C21" s="41">
        <v>140</v>
      </c>
      <c r="D21" s="40">
        <v>1000</v>
      </c>
      <c r="E21" s="43" t="s">
        <v>14</v>
      </c>
      <c r="F21" s="42">
        <f t="shared" si="0"/>
        <v>200000</v>
      </c>
      <c r="G21" s="59"/>
    </row>
    <row r="22" spans="1:7" ht="15">
      <c r="A22" s="39">
        <v>6</v>
      </c>
      <c r="B22" s="40">
        <v>1000</v>
      </c>
      <c r="C22" s="41">
        <v>170</v>
      </c>
      <c r="D22" s="40">
        <v>1000</v>
      </c>
      <c r="E22" s="43" t="s">
        <v>14</v>
      </c>
      <c r="F22" s="42">
        <f t="shared" si="0"/>
        <v>200000</v>
      </c>
      <c r="G22" s="59"/>
    </row>
    <row r="23" spans="1:7" ht="15">
      <c r="A23" s="39">
        <v>7</v>
      </c>
      <c r="B23" s="40">
        <v>1000</v>
      </c>
      <c r="C23" s="41">
        <v>200</v>
      </c>
      <c r="D23" s="40">
        <v>500</v>
      </c>
      <c r="E23" s="56">
        <v>200</v>
      </c>
      <c r="F23" s="42">
        <f t="shared" si="0"/>
        <v>100000</v>
      </c>
      <c r="G23" s="59"/>
    </row>
    <row r="24" spans="1:7" ht="15">
      <c r="A24" s="39">
        <v>8</v>
      </c>
      <c r="B24" s="40">
        <v>1000</v>
      </c>
      <c r="C24" s="41">
        <v>230</v>
      </c>
      <c r="D24" s="40">
        <v>0</v>
      </c>
      <c r="E24" s="43"/>
      <c r="F24" s="42">
        <f t="shared" si="0"/>
        <v>0</v>
      </c>
      <c r="G24" s="59"/>
    </row>
    <row r="25" spans="1:7" ht="15">
      <c r="A25" s="39">
        <v>9</v>
      </c>
      <c r="B25" s="40">
        <v>1000</v>
      </c>
      <c r="C25" s="41">
        <v>260</v>
      </c>
      <c r="D25" s="40">
        <v>0</v>
      </c>
      <c r="E25" s="43"/>
      <c r="F25" s="42">
        <f t="shared" si="0"/>
        <v>0</v>
      </c>
      <c r="G25" s="59"/>
    </row>
    <row r="26" spans="1:7" ht="15">
      <c r="A26" s="43"/>
      <c r="B26" s="49">
        <f>SUM(B17:B25)</f>
        <v>9000</v>
      </c>
      <c r="C26" s="43"/>
      <c r="D26" s="51">
        <f>SUM(D17:D25)</f>
        <v>6500</v>
      </c>
      <c r="E26" s="57"/>
      <c r="F26" s="56">
        <f>SUM(F17:F25)</f>
        <v>1300000</v>
      </c>
      <c r="G26" s="59"/>
    </row>
    <row r="28" ht="15.75">
      <c r="A28" s="76" t="s">
        <v>55</v>
      </c>
    </row>
    <row r="29" ht="15">
      <c r="A29" s="80" t="s">
        <v>56</v>
      </c>
    </row>
    <row r="30" spans="1:7" ht="15">
      <c r="A30" s="65" t="s">
        <v>21</v>
      </c>
      <c r="B30" s="65" t="s">
        <v>1</v>
      </c>
      <c r="C30" s="65" t="s">
        <v>2</v>
      </c>
      <c r="D30" s="65" t="s">
        <v>3</v>
      </c>
      <c r="E30" s="65" t="s">
        <v>4</v>
      </c>
      <c r="F30" s="110" t="s">
        <v>14</v>
      </c>
      <c r="G30" s="34"/>
    </row>
    <row r="31" spans="1:5" ht="15">
      <c r="A31" s="66">
        <v>1</v>
      </c>
      <c r="B31" s="67">
        <f>1000*9000/7000</f>
        <v>1285.7142857142858</v>
      </c>
      <c r="C31" s="68">
        <v>20</v>
      </c>
      <c r="D31" s="67">
        <f>B31</f>
        <v>1285.7142857142858</v>
      </c>
      <c r="E31" s="69"/>
    </row>
    <row r="32" spans="1:5" ht="15">
      <c r="A32" s="66">
        <v>2</v>
      </c>
      <c r="B32" s="77">
        <v>0</v>
      </c>
      <c r="C32" s="68">
        <v>50</v>
      </c>
      <c r="D32" s="67">
        <f aca="true" t="shared" si="1" ref="D32:D37">B32</f>
        <v>0</v>
      </c>
      <c r="E32" s="69"/>
    </row>
    <row r="33" spans="1:5" ht="15">
      <c r="A33" s="66">
        <v>3</v>
      </c>
      <c r="B33" s="67">
        <f>1000*9000/7000</f>
        <v>1285.7142857142858</v>
      </c>
      <c r="C33" s="68">
        <v>80</v>
      </c>
      <c r="D33" s="67">
        <f t="shared" si="1"/>
        <v>1285.7142857142858</v>
      </c>
      <c r="E33" s="69"/>
    </row>
    <row r="34" spans="1:5" ht="15">
      <c r="A34" s="66">
        <v>4</v>
      </c>
      <c r="B34" s="77">
        <v>0</v>
      </c>
      <c r="C34" s="68">
        <v>110</v>
      </c>
      <c r="D34" s="67">
        <f t="shared" si="1"/>
        <v>0</v>
      </c>
      <c r="E34" s="69"/>
    </row>
    <row r="35" spans="1:5" ht="15">
      <c r="A35" s="66">
        <v>5</v>
      </c>
      <c r="B35" s="67">
        <f>1000*9000/7000</f>
        <v>1285.7142857142858</v>
      </c>
      <c r="C35" s="68">
        <v>140</v>
      </c>
      <c r="D35" s="67">
        <f t="shared" si="1"/>
        <v>1285.7142857142858</v>
      </c>
      <c r="E35" s="69"/>
    </row>
    <row r="36" spans="1:5" ht="15">
      <c r="A36" s="66">
        <v>6</v>
      </c>
      <c r="B36" s="67">
        <f>1000*9000/7000</f>
        <v>1285.7142857142858</v>
      </c>
      <c r="C36" s="68">
        <v>170</v>
      </c>
      <c r="D36" s="67">
        <f t="shared" si="1"/>
        <v>1285.7142857142858</v>
      </c>
      <c r="E36" s="69"/>
    </row>
    <row r="37" spans="1:5" ht="15">
      <c r="A37" s="66">
        <v>7</v>
      </c>
      <c r="B37" s="67">
        <f>1000*9000/7000</f>
        <v>1285.7142857142858</v>
      </c>
      <c r="C37" s="68">
        <v>200</v>
      </c>
      <c r="D37" s="67">
        <f t="shared" si="1"/>
        <v>1285.7142857142858</v>
      </c>
      <c r="E37" s="78" t="s">
        <v>14</v>
      </c>
    </row>
    <row r="38" spans="1:5" ht="15">
      <c r="A38" s="66">
        <v>8</v>
      </c>
      <c r="B38" s="67">
        <f>1000*9000/7000</f>
        <v>1285.7142857142858</v>
      </c>
      <c r="C38" s="68">
        <v>230</v>
      </c>
      <c r="D38" s="67">
        <f>6500-D31-D32-D33-D34-D35-D36-D37</f>
        <v>71.42857142857065</v>
      </c>
      <c r="E38" s="74">
        <f>C38</f>
        <v>230</v>
      </c>
    </row>
    <row r="39" spans="1:5" ht="15">
      <c r="A39" s="66">
        <v>9</v>
      </c>
      <c r="B39" s="67">
        <f>1000*9000/7000</f>
        <v>1285.7142857142858</v>
      </c>
      <c r="C39" s="68">
        <v>260</v>
      </c>
      <c r="D39" s="67">
        <v>0</v>
      </c>
      <c r="E39" s="78" t="s">
        <v>14</v>
      </c>
    </row>
    <row r="40" spans="1:5" ht="15">
      <c r="A40" s="69"/>
      <c r="B40" s="79">
        <f>SUM(B31:B39)</f>
        <v>9000.000000000002</v>
      </c>
      <c r="C40" s="69"/>
      <c r="D40" s="73">
        <f>SUM(D31:D39)</f>
        <v>6500</v>
      </c>
      <c r="E40" s="69"/>
    </row>
    <row r="42" spans="1:8" ht="15">
      <c r="A42" s="65" t="s">
        <v>21</v>
      </c>
      <c r="B42" s="65" t="s">
        <v>22</v>
      </c>
      <c r="C42" s="65" t="s">
        <v>4</v>
      </c>
      <c r="D42" s="65" t="s">
        <v>24</v>
      </c>
      <c r="E42" s="65" t="s">
        <v>8</v>
      </c>
      <c r="F42" s="75" t="s">
        <v>10</v>
      </c>
      <c r="G42" s="65" t="s">
        <v>11</v>
      </c>
      <c r="H42" s="65" t="s">
        <v>12</v>
      </c>
    </row>
    <row r="43" spans="1:8" ht="15">
      <c r="A43" s="66">
        <v>1</v>
      </c>
      <c r="B43" s="70">
        <f>D17</f>
        <v>1000</v>
      </c>
      <c r="C43" s="71">
        <f>$E$38</f>
        <v>230</v>
      </c>
      <c r="D43" s="71">
        <f>B43*C43</f>
        <v>230000</v>
      </c>
      <c r="E43" s="66" t="s">
        <v>5</v>
      </c>
      <c r="F43" s="70">
        <f>$J$4</f>
        <v>3194.915254237288</v>
      </c>
      <c r="G43" s="71">
        <f>$E$38</f>
        <v>230</v>
      </c>
      <c r="H43" s="71">
        <f>F43*G43</f>
        <v>734830.5084745763</v>
      </c>
    </row>
    <row r="44" spans="1:8" ht="15">
      <c r="A44" s="66">
        <v>2</v>
      </c>
      <c r="B44" s="70">
        <f aca="true" t="shared" si="2" ref="B44:B51">D18</f>
        <v>1000</v>
      </c>
      <c r="C44" s="71">
        <f aca="true" t="shared" si="3" ref="C44:C51">$E$38</f>
        <v>230</v>
      </c>
      <c r="D44" s="71">
        <f aca="true" t="shared" si="4" ref="D44:D51">B44*C44</f>
        <v>230000</v>
      </c>
      <c r="E44" s="66" t="s">
        <v>6</v>
      </c>
      <c r="F44" s="70">
        <f>$J$5</f>
        <v>2203.3898305084745</v>
      </c>
      <c r="G44" s="71">
        <f>$E$38</f>
        <v>230</v>
      </c>
      <c r="H44" s="71">
        <f>F44*G44</f>
        <v>506779.6610169491</v>
      </c>
    </row>
    <row r="45" spans="1:8" ht="15">
      <c r="A45" s="66">
        <v>3</v>
      </c>
      <c r="B45" s="70">
        <f t="shared" si="2"/>
        <v>1000</v>
      </c>
      <c r="C45" s="71">
        <f t="shared" si="3"/>
        <v>230</v>
      </c>
      <c r="D45" s="71">
        <f t="shared" si="4"/>
        <v>230000</v>
      </c>
      <c r="E45" s="66" t="s">
        <v>7</v>
      </c>
      <c r="F45" s="70">
        <f>$J$6</f>
        <v>1101.6949152542372</v>
      </c>
      <c r="G45" s="71">
        <f>$E$38</f>
        <v>230</v>
      </c>
      <c r="H45" s="78">
        <f>F45*G45</f>
        <v>253389.83050847455</v>
      </c>
    </row>
    <row r="46" spans="1:8" ht="15">
      <c r="A46" s="66">
        <v>4</v>
      </c>
      <c r="B46" s="70">
        <f t="shared" si="2"/>
        <v>1000</v>
      </c>
      <c r="C46" s="71">
        <f t="shared" si="3"/>
        <v>230</v>
      </c>
      <c r="D46" s="71">
        <f t="shared" si="4"/>
        <v>230000</v>
      </c>
      <c r="E46" s="69"/>
      <c r="F46" s="70">
        <f>SUM(F43:F45)</f>
        <v>6500</v>
      </c>
      <c r="G46" s="70" t="s">
        <v>14</v>
      </c>
      <c r="H46" s="74">
        <f>SUM(H43:H45)</f>
        <v>1494999.9999999998</v>
      </c>
    </row>
    <row r="47" spans="1:8" ht="15">
      <c r="A47" s="66">
        <v>5</v>
      </c>
      <c r="B47" s="70">
        <f t="shared" si="2"/>
        <v>1000</v>
      </c>
      <c r="C47" s="71">
        <f t="shared" si="3"/>
        <v>230</v>
      </c>
      <c r="D47" s="71">
        <f t="shared" si="4"/>
        <v>230000</v>
      </c>
      <c r="E47" s="22" t="s">
        <v>42</v>
      </c>
      <c r="F47" s="59"/>
      <c r="G47" s="59"/>
      <c r="H47" s="59"/>
    </row>
    <row r="48" spans="1:8" ht="15">
      <c r="A48" s="66">
        <v>6</v>
      </c>
      <c r="B48" s="70">
        <f t="shared" si="2"/>
        <v>1000</v>
      </c>
      <c r="C48" s="71">
        <f t="shared" si="3"/>
        <v>230</v>
      </c>
      <c r="D48" s="71">
        <f t="shared" si="4"/>
        <v>230000</v>
      </c>
      <c r="E48" s="22" t="s">
        <v>43</v>
      </c>
      <c r="F48" s="59"/>
      <c r="G48" s="59"/>
      <c r="H48" s="59"/>
    </row>
    <row r="49" spans="1:8" ht="15">
      <c r="A49" s="66">
        <v>7</v>
      </c>
      <c r="B49" s="70">
        <f t="shared" si="2"/>
        <v>500</v>
      </c>
      <c r="C49" s="71">
        <f t="shared" si="3"/>
        <v>230</v>
      </c>
      <c r="D49" s="71">
        <f t="shared" si="4"/>
        <v>115000</v>
      </c>
      <c r="E49" s="59"/>
      <c r="F49" s="59"/>
      <c r="G49" s="59"/>
      <c r="H49" s="59"/>
    </row>
    <row r="50" spans="1:8" ht="15">
      <c r="A50" s="66">
        <v>8</v>
      </c>
      <c r="B50" s="70">
        <f t="shared" si="2"/>
        <v>0</v>
      </c>
      <c r="C50" s="71">
        <f t="shared" si="3"/>
        <v>230</v>
      </c>
      <c r="D50" s="71">
        <f t="shared" si="4"/>
        <v>0</v>
      </c>
      <c r="E50" s="59"/>
      <c r="F50" s="59"/>
      <c r="G50" s="59"/>
      <c r="H50" s="59"/>
    </row>
    <row r="51" spans="1:8" ht="15">
      <c r="A51" s="66">
        <v>9</v>
      </c>
      <c r="B51" s="70">
        <f t="shared" si="2"/>
        <v>0</v>
      </c>
      <c r="C51" s="71">
        <f t="shared" si="3"/>
        <v>230</v>
      </c>
      <c r="D51" s="71">
        <f t="shared" si="4"/>
        <v>0</v>
      </c>
      <c r="E51" s="59"/>
      <c r="F51" s="59"/>
      <c r="G51" s="59"/>
      <c r="H51" s="59"/>
    </row>
    <row r="52" spans="1:8" ht="15">
      <c r="A52" s="69"/>
      <c r="B52" s="73">
        <f>SUM(B43:B51)</f>
        <v>6500</v>
      </c>
      <c r="C52" s="69"/>
      <c r="D52" s="74">
        <f>SUM(D43:D51)</f>
        <v>1495000</v>
      </c>
      <c r="E52" s="59"/>
      <c r="F52" s="59"/>
      <c r="G52" s="59"/>
      <c r="H52" s="59"/>
    </row>
  </sheetData>
  <sheetProtection/>
  <printOptions/>
  <pageMargins left="0.5" right="0.7" top="0.5" bottom="0.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1" width="12.7109375" style="0" customWidth="1"/>
  </cols>
  <sheetData>
    <row r="1" ht="21">
      <c r="A1" s="7" t="s">
        <v>25</v>
      </c>
    </row>
    <row r="2" spans="1:13" ht="15">
      <c r="A2" s="58" t="s">
        <v>15</v>
      </c>
      <c r="B2" s="59"/>
      <c r="C2" s="59"/>
      <c r="D2" s="59"/>
      <c r="E2" s="59"/>
      <c r="F2" s="59"/>
      <c r="G2" s="59"/>
      <c r="H2" s="58" t="s">
        <v>17</v>
      </c>
      <c r="I2" s="59"/>
      <c r="J2" s="59"/>
      <c r="K2" s="60" t="s">
        <v>14</v>
      </c>
      <c r="L2" s="59"/>
      <c r="M2" s="59"/>
    </row>
    <row r="3" spans="1:13" ht="15">
      <c r="A3" s="38" t="s">
        <v>21</v>
      </c>
      <c r="B3" s="38" t="s">
        <v>1</v>
      </c>
      <c r="C3" s="38" t="s">
        <v>2</v>
      </c>
      <c r="D3" s="38" t="s">
        <v>13</v>
      </c>
      <c r="E3" s="38" t="s">
        <v>16</v>
      </c>
      <c r="F3" s="61"/>
      <c r="G3" s="61"/>
      <c r="H3" s="38" t="s">
        <v>8</v>
      </c>
      <c r="I3" s="45" t="s">
        <v>9</v>
      </c>
      <c r="J3" s="46" t="s">
        <v>10</v>
      </c>
      <c r="K3" s="102" t="s">
        <v>14</v>
      </c>
      <c r="L3" s="59"/>
      <c r="M3" s="59"/>
    </row>
    <row r="4" spans="1:13" ht="15">
      <c r="A4" s="39">
        <v>1</v>
      </c>
      <c r="B4" s="40">
        <v>1000</v>
      </c>
      <c r="C4" s="41">
        <v>20</v>
      </c>
      <c r="D4" s="41"/>
      <c r="E4" s="41"/>
      <c r="F4" s="2"/>
      <c r="G4" s="2"/>
      <c r="H4" s="39" t="s">
        <v>5</v>
      </c>
      <c r="I4" s="47">
        <v>2900</v>
      </c>
      <c r="J4" s="48">
        <v>3194.915254237288</v>
      </c>
      <c r="K4" s="103" t="s">
        <v>14</v>
      </c>
      <c r="L4" s="169"/>
      <c r="M4" s="59"/>
    </row>
    <row r="5" spans="1:13" ht="15">
      <c r="A5" s="39">
        <v>2</v>
      </c>
      <c r="B5" s="40">
        <v>1000</v>
      </c>
      <c r="C5" s="41">
        <v>50</v>
      </c>
      <c r="D5" s="41">
        <v>250</v>
      </c>
      <c r="E5" s="41">
        <v>300</v>
      </c>
      <c r="F5" s="2"/>
      <c r="G5" s="2"/>
      <c r="H5" s="39" t="s">
        <v>6</v>
      </c>
      <c r="I5" s="47">
        <v>2000</v>
      </c>
      <c r="J5" s="48">
        <v>2203.3898305084745</v>
      </c>
      <c r="K5" s="103" t="s">
        <v>14</v>
      </c>
      <c r="L5" s="169"/>
      <c r="M5" s="59"/>
    </row>
    <row r="6" spans="1:13" ht="15">
      <c r="A6" s="39">
        <v>3</v>
      </c>
      <c r="B6" s="40">
        <v>1000</v>
      </c>
      <c r="C6" s="41">
        <v>80</v>
      </c>
      <c r="D6" s="41"/>
      <c r="E6" s="41"/>
      <c r="F6" s="2"/>
      <c r="G6" s="2"/>
      <c r="H6" s="39" t="s">
        <v>7</v>
      </c>
      <c r="I6" s="47">
        <v>1000</v>
      </c>
      <c r="J6" s="48">
        <v>1101.6949152542372</v>
      </c>
      <c r="K6" s="103" t="s">
        <v>14</v>
      </c>
      <c r="L6" s="169"/>
      <c r="M6" s="59"/>
    </row>
    <row r="7" spans="1:13" ht="15">
      <c r="A7" s="39">
        <v>4</v>
      </c>
      <c r="B7" s="40">
        <v>1000</v>
      </c>
      <c r="C7" s="41">
        <v>110</v>
      </c>
      <c r="D7" s="41">
        <v>190</v>
      </c>
      <c r="E7" s="41">
        <v>300</v>
      </c>
      <c r="F7" s="2"/>
      <c r="G7" s="2"/>
      <c r="H7" s="39" t="s">
        <v>18</v>
      </c>
      <c r="I7" s="49">
        <v>5900</v>
      </c>
      <c r="J7" s="49">
        <v>6500</v>
      </c>
      <c r="K7" s="104" t="s">
        <v>14</v>
      </c>
      <c r="L7" s="62"/>
      <c r="M7" s="59"/>
    </row>
    <row r="8" spans="1:13" ht="15">
      <c r="A8" s="39">
        <v>5</v>
      </c>
      <c r="B8" s="40">
        <v>1000</v>
      </c>
      <c r="C8" s="41">
        <v>140</v>
      </c>
      <c r="D8" s="41"/>
      <c r="E8" s="41"/>
      <c r="F8" s="2"/>
      <c r="G8" s="2"/>
      <c r="H8" s="50" t="s">
        <v>19</v>
      </c>
      <c r="I8" s="51">
        <v>6500</v>
      </c>
      <c r="J8" s="43"/>
      <c r="K8" s="59"/>
      <c r="L8" s="59"/>
      <c r="M8" s="59"/>
    </row>
    <row r="9" spans="1:13" ht="15">
      <c r="A9" s="39">
        <v>6</v>
      </c>
      <c r="B9" s="40">
        <v>1000</v>
      </c>
      <c r="C9" s="41">
        <v>170</v>
      </c>
      <c r="D9" s="41"/>
      <c r="E9" s="41"/>
      <c r="F9" s="2"/>
      <c r="G9" s="2"/>
      <c r="H9" s="23" t="s">
        <v>13</v>
      </c>
      <c r="I9" s="59"/>
      <c r="J9" s="59"/>
      <c r="K9" s="59"/>
      <c r="L9" s="59"/>
      <c r="M9" s="59"/>
    </row>
    <row r="10" spans="1:13" ht="15">
      <c r="A10" s="39">
        <v>7</v>
      </c>
      <c r="B10" s="40">
        <v>1000</v>
      </c>
      <c r="C10" s="41">
        <v>200</v>
      </c>
      <c r="D10" s="41"/>
      <c r="E10" s="41"/>
      <c r="F10" s="2"/>
      <c r="G10" s="2"/>
      <c r="H10" s="38" t="s">
        <v>0</v>
      </c>
      <c r="I10" s="38" t="s">
        <v>1</v>
      </c>
      <c r="J10" s="38" t="s">
        <v>13</v>
      </c>
      <c r="K10" s="38" t="s">
        <v>54</v>
      </c>
      <c r="L10" s="63" t="s">
        <v>14</v>
      </c>
      <c r="M10" s="59"/>
    </row>
    <row r="11" spans="1:13" ht="15">
      <c r="A11" s="39">
        <v>8</v>
      </c>
      <c r="B11" s="40">
        <v>1000</v>
      </c>
      <c r="C11" s="41">
        <v>230</v>
      </c>
      <c r="D11" s="41"/>
      <c r="E11" s="41"/>
      <c r="F11" s="2"/>
      <c r="G11" s="2"/>
      <c r="H11" s="39">
        <v>2</v>
      </c>
      <c r="I11" s="40">
        <v>1000</v>
      </c>
      <c r="J11" s="41">
        <v>250</v>
      </c>
      <c r="K11" s="42">
        <v>250000</v>
      </c>
      <c r="L11" s="59"/>
      <c r="M11" s="59"/>
    </row>
    <row r="12" spans="1:13" ht="15">
      <c r="A12" s="39">
        <v>9</v>
      </c>
      <c r="B12" s="40">
        <v>1000</v>
      </c>
      <c r="C12" s="41">
        <v>260</v>
      </c>
      <c r="D12" s="41"/>
      <c r="E12" s="41"/>
      <c r="F12" s="2"/>
      <c r="G12" s="2"/>
      <c r="H12" s="39">
        <v>4</v>
      </c>
      <c r="I12" s="40">
        <v>1000</v>
      </c>
      <c r="J12" s="41">
        <v>190</v>
      </c>
      <c r="K12" s="42">
        <v>190000</v>
      </c>
      <c r="L12" s="59"/>
      <c r="M12" s="59"/>
    </row>
    <row r="13" spans="1:13" ht="15">
      <c r="A13" s="43"/>
      <c r="B13" s="52">
        <v>9000</v>
      </c>
      <c r="C13" s="43"/>
      <c r="D13" s="43"/>
      <c r="E13" s="43"/>
      <c r="F13" s="2"/>
      <c r="G13" s="2"/>
      <c r="H13" s="39" t="s">
        <v>18</v>
      </c>
      <c r="I13" s="43"/>
      <c r="J13" s="43"/>
      <c r="K13" s="44">
        <v>440000</v>
      </c>
      <c r="L13" s="59"/>
      <c r="M13" s="59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6" ht="15.75">
      <c r="A16" s="17" t="s">
        <v>97</v>
      </c>
    </row>
    <row r="17" spans="1:8" ht="15">
      <c r="A17" s="65" t="s">
        <v>21</v>
      </c>
      <c r="B17" s="65" t="s">
        <v>22</v>
      </c>
      <c r="C17" s="65" t="s">
        <v>4</v>
      </c>
      <c r="D17" s="65" t="s">
        <v>24</v>
      </c>
      <c r="E17" s="65" t="s">
        <v>8</v>
      </c>
      <c r="F17" s="75" t="s">
        <v>10</v>
      </c>
      <c r="G17" s="65" t="s">
        <v>11</v>
      </c>
      <c r="H17" s="65" t="s">
        <v>12</v>
      </c>
    </row>
    <row r="18" spans="1:8" ht="15">
      <c r="A18" s="66">
        <v>1</v>
      </c>
      <c r="B18" s="70">
        <v>1000</v>
      </c>
      <c r="C18" s="71" t="s">
        <v>14</v>
      </c>
      <c r="D18" s="71">
        <v>200000</v>
      </c>
      <c r="E18" s="66" t="s">
        <v>5</v>
      </c>
      <c r="F18" s="70">
        <v>1194.915254237288</v>
      </c>
      <c r="G18" s="71">
        <v>200</v>
      </c>
      <c r="H18" s="71">
        <v>238983.0508474576</v>
      </c>
    </row>
    <row r="19" spans="1:8" ht="15">
      <c r="A19" s="66">
        <v>2</v>
      </c>
      <c r="B19" s="72">
        <v>0</v>
      </c>
      <c r="C19" s="71" t="s">
        <v>14</v>
      </c>
      <c r="D19" s="71">
        <v>0</v>
      </c>
      <c r="E19" s="66" t="s">
        <v>6</v>
      </c>
      <c r="F19" s="70">
        <v>2203.3898305084745</v>
      </c>
      <c r="G19" s="71">
        <v>200</v>
      </c>
      <c r="H19" s="71">
        <v>440677.9661016949</v>
      </c>
    </row>
    <row r="20" spans="1:8" ht="15">
      <c r="A20" s="66">
        <v>3</v>
      </c>
      <c r="B20" s="70">
        <v>1000</v>
      </c>
      <c r="C20" s="71" t="s">
        <v>14</v>
      </c>
      <c r="D20" s="71">
        <v>200000</v>
      </c>
      <c r="E20" s="66" t="s">
        <v>7</v>
      </c>
      <c r="F20" s="70">
        <v>1101.6949152542372</v>
      </c>
      <c r="G20" s="71">
        <v>200</v>
      </c>
      <c r="H20" s="78">
        <v>220338.98305084746</v>
      </c>
    </row>
    <row r="21" spans="1:8" ht="15">
      <c r="A21" s="66">
        <v>4</v>
      </c>
      <c r="B21" s="72">
        <v>0</v>
      </c>
      <c r="C21" s="71" t="s">
        <v>14</v>
      </c>
      <c r="D21" s="71">
        <v>0</v>
      </c>
      <c r="E21" s="69"/>
      <c r="F21" s="70">
        <v>4500</v>
      </c>
      <c r="G21" s="70" t="s">
        <v>14</v>
      </c>
      <c r="H21" s="74">
        <v>900000</v>
      </c>
    </row>
    <row r="22" spans="1:5" ht="15">
      <c r="A22" s="66">
        <v>5</v>
      </c>
      <c r="B22" s="70">
        <v>1000</v>
      </c>
      <c r="C22" s="71" t="s">
        <v>14</v>
      </c>
      <c r="D22" s="71">
        <v>200000</v>
      </c>
      <c r="E22" s="22" t="s">
        <v>27</v>
      </c>
    </row>
    <row r="23" spans="1:5" ht="15">
      <c r="A23" s="66">
        <v>6</v>
      </c>
      <c r="B23" s="70">
        <v>1000</v>
      </c>
      <c r="C23" s="71" t="s">
        <v>14</v>
      </c>
      <c r="D23" s="71">
        <v>200000</v>
      </c>
      <c r="E23" s="21" t="s">
        <v>26</v>
      </c>
    </row>
    <row r="24" spans="1:4" ht="15">
      <c r="A24" s="66">
        <v>7</v>
      </c>
      <c r="B24" s="70">
        <v>500</v>
      </c>
      <c r="C24" s="71">
        <v>200</v>
      </c>
      <c r="D24" s="71">
        <v>100000</v>
      </c>
    </row>
    <row r="25" spans="1:4" ht="15">
      <c r="A25" s="66">
        <v>8</v>
      </c>
      <c r="B25" s="70">
        <v>0</v>
      </c>
      <c r="C25" s="71" t="s">
        <v>14</v>
      </c>
      <c r="D25" s="71">
        <v>0</v>
      </c>
    </row>
    <row r="26" spans="1:4" ht="15">
      <c r="A26" s="66">
        <v>9</v>
      </c>
      <c r="B26" s="70">
        <v>0</v>
      </c>
      <c r="C26" s="71" t="s">
        <v>14</v>
      </c>
      <c r="D26" s="71">
        <v>0</v>
      </c>
    </row>
    <row r="27" spans="1:4" ht="15">
      <c r="A27" s="69"/>
      <c r="B27" s="73">
        <v>4500</v>
      </c>
      <c r="C27" s="69"/>
      <c r="D27" s="74">
        <v>900000</v>
      </c>
    </row>
  </sheetData>
  <sheetProtection/>
  <printOptions/>
  <pageMargins left="0.5" right="0.7" top="0.5" bottom="0.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Bastian</dc:creator>
  <cp:keywords/>
  <dc:description/>
  <cp:lastModifiedBy>Gloistein, Crystal</cp:lastModifiedBy>
  <cp:lastPrinted>2017-08-15T22:09:47Z</cp:lastPrinted>
  <dcterms:created xsi:type="dcterms:W3CDTF">2017-05-04T01:14:33Z</dcterms:created>
  <dcterms:modified xsi:type="dcterms:W3CDTF">2017-08-16T15:00:21Z</dcterms:modified>
  <cp:category/>
  <cp:version/>
  <cp:contentType/>
  <cp:contentStatus/>
</cp:coreProperties>
</file>