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9548CFC-216D-4A73-822E-4C6082A3D432}" xr6:coauthVersionLast="47" xr6:coauthVersionMax="47" xr10:uidLastSave="{00000000-0000-0000-0000-000000000000}"/>
  <bookViews>
    <workbookView xWindow="28680" yWindow="-120" windowWidth="29040" windowHeight="1584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1" l="1"/>
  <c r="J60" i="1"/>
  <c r="L42" i="1"/>
  <c r="J42" i="1"/>
  <c r="B56" i="1" l="1"/>
  <c r="B58" i="1" s="1"/>
  <c r="B60" i="1" s="1"/>
  <c r="B62" i="1" s="1"/>
  <c r="H54" i="1"/>
  <c r="L52" i="1"/>
  <c r="F54" i="1"/>
  <c r="J52" i="1" l="1"/>
  <c r="J50" i="1"/>
  <c r="L50" i="1"/>
  <c r="L54" i="1" s="1"/>
  <c r="L58" i="1" s="1"/>
  <c r="L62" i="1" s="1"/>
  <c r="J54" i="1" l="1"/>
  <c r="J58" i="1" s="1"/>
  <c r="J62" i="1" s="1"/>
  <c r="B38" i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<sst xmlns="http://schemas.openxmlformats.org/spreadsheetml/2006/main" count="46" uniqueCount="22">
  <si>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</si>
  <si>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</si>
  <si>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</si>
  <si>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</si>
  <si>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</si>
  <si>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</si>
  <si>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</si>
  <si>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</si>
  <si>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</si>
  <si>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</si>
  <si>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</si>
  <si>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</si>
  <si>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</si>
  <si>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</si>
  <si>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</si>
  <si>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</si>
  <si>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>Asset Retirement Supplemental Work Paper</t>
  </si>
  <si>
    <t>Delaware</t>
  </si>
  <si>
    <t>Delaware Marginal Tax Rate, Net Federal</t>
  </si>
  <si>
    <t xml:space="preserve">Note: This file is for informational purposes.  The deferred income tax impact associated with the retirement of assets is included in Attachment 1 - ADIT but not separately disclosed. </t>
  </si>
  <si>
    <t>Delmarva Power &amp; Light Company ("DPL")</t>
  </si>
  <si>
    <t>For the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</si>
</sst>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topLeftCell="A22" workbookViewId="0">
      <selection activeCell="Q50" sqref="Q50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20</v>
      </c>
      <c r="H1" s="22"/>
    </row>
    <row r="2" spans="1:12" ht="13" x14ac:dyDescent="0.3">
      <c r="A2" s="7" t="s">
        <v>16</v>
      </c>
      <c r="H2" s="22"/>
    </row>
    <row r="3" spans="1:12" ht="13" x14ac:dyDescent="0.3">
      <c r="A3" s="7" t="s">
        <v>21</v>
      </c>
    </row>
    <row r="5" spans="1:12" x14ac:dyDescent="0.25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13</v>
      </c>
      <c r="K12" s="6"/>
      <c r="L12" s="13" t="s">
        <v>14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32863315</v>
      </c>
      <c r="G14" s="10"/>
      <c r="H14" s="10">
        <v>20622230</v>
      </c>
      <c r="I14" s="10"/>
      <c r="J14" s="10">
        <f>H14-F14</f>
        <v>-12241085</v>
      </c>
      <c r="K14" s="10"/>
      <c r="L14" s="10">
        <f>F14-H14</f>
        <v>12241085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10">
        <v>-32863315</v>
      </c>
      <c r="H16" s="2">
        <v>-19958384</v>
      </c>
      <c r="J16" s="3">
        <f>H16-F16</f>
        <v>12904931</v>
      </c>
      <c r="L16" s="3">
        <f>F16-H16</f>
        <v>-12904931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10</v>
      </c>
      <c r="E18" s="7"/>
      <c r="F18" s="17">
        <f>SUM(F14:F17)</f>
        <v>0</v>
      </c>
      <c r="G18" s="17"/>
      <c r="H18" s="17">
        <f>SUM(H14:H17)</f>
        <v>663846</v>
      </c>
      <c r="I18" s="17"/>
      <c r="J18" s="17">
        <f>SUM(J14:J17)</f>
        <v>663846</v>
      </c>
      <c r="K18" s="17"/>
      <c r="L18" s="17">
        <f>SUM(L14:L17)</f>
        <v>-663846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0.37201518739184425</v>
      </c>
      <c r="K20" s="9"/>
      <c r="L20" s="9">
        <v>0.37201518739184425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11</v>
      </c>
      <c r="E22" s="7"/>
      <c r="F22" s="15"/>
      <c r="G22" s="15"/>
      <c r="H22" s="15"/>
      <c r="I22" s="7"/>
      <c r="J22" s="21">
        <f>J18*J20</f>
        <v>246960.79408932623</v>
      </c>
      <c r="K22" s="21"/>
      <c r="L22" s="21">
        <f>L18*L20</f>
        <v>-246960.79408932623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12</v>
      </c>
      <c r="F26" s="15"/>
      <c r="G26" s="15"/>
      <c r="H26" s="15"/>
      <c r="I26" s="7"/>
      <c r="J26" s="16">
        <f>J22*J24</f>
        <v>51861.766758758509</v>
      </c>
      <c r="K26" s="17"/>
      <c r="L26" s="16">
        <f>L22*L24</f>
        <v>-51861.766758758509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13</v>
      </c>
      <c r="K30" s="6"/>
      <c r="L30" s="13" t="s">
        <v>14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v>32863315</v>
      </c>
      <c r="G32" s="10"/>
      <c r="H32" s="10">
        <v>20622230</v>
      </c>
      <c r="I32" s="10"/>
      <c r="J32" s="10">
        <f>H32-F32</f>
        <v>-12241085</v>
      </c>
      <c r="K32" s="10"/>
      <c r="L32" s="10">
        <f>F32-H32</f>
        <v>12241085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10">
        <v>-32863315</v>
      </c>
      <c r="H34" s="2">
        <v>-19913896</v>
      </c>
      <c r="J34" s="3">
        <f>H34-F34</f>
        <v>12949419</v>
      </c>
      <c r="L34" s="3">
        <f>F34-H34</f>
        <v>-12949419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10</v>
      </c>
      <c r="E36" s="7"/>
      <c r="F36" s="17">
        <f>SUM(F32:F35)</f>
        <v>0</v>
      </c>
      <c r="G36" s="17"/>
      <c r="H36" s="17">
        <f>SUM(H32:H35)</f>
        <v>708334</v>
      </c>
      <c r="I36" s="17"/>
      <c r="J36" s="17">
        <f>SUM(J32:J35)</f>
        <v>708334</v>
      </c>
      <c r="K36" s="17"/>
      <c r="L36" s="17">
        <f>SUM(L32:L35)</f>
        <v>-708334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0.37201518739184425</v>
      </c>
      <c r="K38" s="9"/>
      <c r="L38" s="9">
        <v>0.37201518739184425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11</v>
      </c>
      <c r="E40" s="7"/>
      <c r="F40" s="15"/>
      <c r="G40" s="15"/>
      <c r="H40" s="15"/>
      <c r="I40" s="7"/>
      <c r="J40" s="21">
        <f>J36*J38</f>
        <v>263511.00574601459</v>
      </c>
      <c r="K40" s="21"/>
      <c r="L40" s="21">
        <f>L36*L38</f>
        <v>-263511.00574601459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5.6%*0.79</f>
        <v>4.4239999999999995E-2</v>
      </c>
      <c r="K42" s="9"/>
      <c r="L42" s="9">
        <f>5.6%*0.79</f>
        <v>4.4239999999999995E-2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10</v>
      </c>
      <c r="F44" s="15"/>
      <c r="G44" s="15"/>
      <c r="H44" s="15"/>
      <c r="I44" s="7"/>
      <c r="J44" s="16">
        <f>J40*J42</f>
        <v>11657.726894203684</v>
      </c>
      <c r="K44" s="17"/>
      <c r="L44" s="16">
        <f>L40*L42</f>
        <v>-11657.726894203684</v>
      </c>
    </row>
    <row r="45" spans="2:12" ht="13" thickTop="1" x14ac:dyDescent="0.25"/>
    <row r="46" spans="2:12" ht="15" customHeight="1" x14ac:dyDescent="0.25">
      <c r="B46" s="23" t="s">
        <v>9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5" x14ac:dyDescent="0.25">
      <c r="B48" s="12" t="s">
        <v>8</v>
      </c>
      <c r="C48" s="6"/>
      <c r="D48" s="12" t="s">
        <v>2</v>
      </c>
      <c r="E48" s="6"/>
      <c r="F48" s="13" t="s">
        <v>6</v>
      </c>
      <c r="G48" s="6"/>
      <c r="H48" s="14" t="s">
        <v>7</v>
      </c>
      <c r="I48" s="6"/>
      <c r="J48" s="13" t="s">
        <v>13</v>
      </c>
      <c r="K48" s="6"/>
      <c r="L48" s="13" t="s">
        <v>14</v>
      </c>
    </row>
    <row r="49" spans="2:12" ht="5.15" customHeight="1" x14ac:dyDescent="0.25"/>
    <row r="50" spans="2:12" x14ac:dyDescent="0.25">
      <c r="B50" s="8">
        <v>1</v>
      </c>
      <c r="D50" s="20" t="s">
        <v>0</v>
      </c>
      <c r="F50" s="10">
        <v>32863315</v>
      </c>
      <c r="G50" s="10"/>
      <c r="H50" s="10">
        <v>24111136</v>
      </c>
      <c r="I50" s="10"/>
      <c r="J50" s="10">
        <f>H50-F50</f>
        <v>-8752179</v>
      </c>
      <c r="K50" s="10"/>
      <c r="L50" s="10">
        <f>F50-H50</f>
        <v>8752179</v>
      </c>
    </row>
    <row r="51" spans="2:12" ht="5.15" customHeight="1" x14ac:dyDescent="0.25">
      <c r="D51" s="20"/>
      <c r="F51" s="2"/>
    </row>
    <row r="52" spans="2:12" x14ac:dyDescent="0.25">
      <c r="B52" s="8">
        <v>2</v>
      </c>
      <c r="D52" s="20" t="s">
        <v>1</v>
      </c>
      <c r="F52" s="10">
        <v>-32863315</v>
      </c>
      <c r="H52" s="2">
        <v>-22677685</v>
      </c>
      <c r="J52" s="3">
        <f>H52-F52</f>
        <v>10185630</v>
      </c>
      <c r="L52" s="3">
        <f>F52-H52</f>
        <v>-10185630</v>
      </c>
    </row>
    <row r="53" spans="2:12" ht="5.15" customHeight="1" x14ac:dyDescent="0.25">
      <c r="F53" s="4"/>
      <c r="H53" s="5"/>
      <c r="J53" s="5"/>
      <c r="L53" s="5"/>
    </row>
    <row r="54" spans="2:12" ht="13" x14ac:dyDescent="0.3">
      <c r="B54" s="19">
        <v>3</v>
      </c>
      <c r="C54" s="7"/>
      <c r="D54" s="7" t="s">
        <v>10</v>
      </c>
      <c r="E54" s="7"/>
      <c r="F54" s="17">
        <f>SUM(F50:F53)</f>
        <v>0</v>
      </c>
      <c r="G54" s="17"/>
      <c r="H54" s="17">
        <f>SUM(H50:H53)</f>
        <v>1433451</v>
      </c>
      <c r="I54" s="17"/>
      <c r="J54" s="17">
        <f>SUM(J50:J53)</f>
        <v>1433451</v>
      </c>
      <c r="K54" s="17"/>
      <c r="L54" s="17">
        <f>SUM(L50:L53)</f>
        <v>-1433451</v>
      </c>
    </row>
    <row r="55" spans="2:12" ht="5.15" customHeight="1" x14ac:dyDescent="0.25"/>
    <row r="56" spans="2:12" x14ac:dyDescent="0.25">
      <c r="B56" s="8">
        <f>B54+1</f>
        <v>4</v>
      </c>
      <c r="D56" s="18" t="s">
        <v>3</v>
      </c>
      <c r="F56" s="18"/>
      <c r="G56" s="2"/>
      <c r="J56" s="9">
        <v>0.37201518739184425</v>
      </c>
      <c r="K56" s="9"/>
      <c r="L56" s="9">
        <v>0.37201518739184425</v>
      </c>
    </row>
    <row r="57" spans="2:12" ht="5.15" customHeight="1" x14ac:dyDescent="0.25">
      <c r="B57" s="8"/>
      <c r="D57" s="2"/>
      <c r="F57" s="2"/>
      <c r="G57" s="2"/>
      <c r="J57" s="4"/>
      <c r="L57" s="4"/>
    </row>
    <row r="58" spans="2:12" ht="13" x14ac:dyDescent="0.3">
      <c r="B58" s="19">
        <f>B56+1</f>
        <v>5</v>
      </c>
      <c r="D58" s="15" t="s">
        <v>11</v>
      </c>
      <c r="E58" s="7"/>
      <c r="F58" s="15"/>
      <c r="G58" s="15"/>
      <c r="H58" s="15"/>
      <c r="I58" s="7"/>
      <c r="J58" s="21">
        <f>J54*J56</f>
        <v>533265.54238202656</v>
      </c>
      <c r="K58" s="21"/>
      <c r="L58" s="21">
        <f>L54*L56</f>
        <v>-533265.54238202656</v>
      </c>
    </row>
    <row r="59" spans="2:12" ht="5.15" customHeight="1" x14ac:dyDescent="0.25">
      <c r="B59" s="8"/>
      <c r="D59" s="2"/>
      <c r="F59" s="2"/>
      <c r="G59" s="2"/>
    </row>
    <row r="60" spans="2:12" x14ac:dyDescent="0.25">
      <c r="B60" s="8">
        <f>B58+1</f>
        <v>6</v>
      </c>
      <c r="D60" s="18" t="s">
        <v>15</v>
      </c>
      <c r="F60" s="18"/>
      <c r="G60" s="2"/>
      <c r="J60" s="9">
        <f>2.9%*0.79</f>
        <v>2.291E-2</v>
      </c>
      <c r="K60" s="9"/>
      <c r="L60" s="9">
        <f>2.9%*0.79</f>
        <v>2.291E-2</v>
      </c>
    </row>
    <row r="61" spans="2:12" ht="5.15" customHeight="1" x14ac:dyDescent="0.25">
      <c r="B61" s="8"/>
      <c r="D61" s="2"/>
      <c r="F61" s="2"/>
      <c r="G61" s="2"/>
    </row>
    <row r="62" spans="2:12" ht="13.5" thickBot="1" x14ac:dyDescent="0.35">
      <c r="B62" s="19">
        <f>B60+1</f>
        <v>7</v>
      </c>
      <c r="D62" s="15" t="s">
        <v>10</v>
      </c>
      <c r="F62" s="15"/>
      <c r="G62" s="15"/>
      <c r="H62" s="15"/>
      <c r="I62" s="7"/>
      <c r="J62" s="16">
        <f>J58*J60</f>
        <v>12217.113575972227</v>
      </c>
      <c r="K62" s="17"/>
      <c r="L62" s="16">
        <f>L58*L60</f>
        <v>-12217.113575972227</v>
      </c>
    </row>
    <row r="63" spans="2:12" ht="13" thickTop="1" x14ac:dyDescent="0.25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7ED360D7D999469792DDE342453DD4" ma:contentTypeVersion="" ma:contentTypeDescription="Create a new document." ma:contentTypeScope="" ma:versionID="101ed2685f1c77e19e908cf15f32035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3F0FB-FD1A-4318-A823-EE32CCDB47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DFC09-FBE2-4C8A-80AE-707B0E269A02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3.xml><?xml version="1.0" encoding="utf-8"?>
<ds:datastoreItem xmlns:ds="http://schemas.openxmlformats.org/officeDocument/2006/customXml" ds:itemID="{C1DD2BF5-A5B1-4DB3-A0A6-6590A5127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2023-05-12T17:06:51Z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091249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165852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http://webcenterprd.exelonds.com/cs/idcplg?IdcService=DESKTOP_DOC_INFO&amp;dDocName=091249&amp;dID=165852&amp;ClientControlled=DocMan,taskpane&amp;coreContentOnly=1</vt:lpwstr>
  </property>
  <property fmtid="{D5CDD505-2E9C-101B-9397-08002B2CF9AE}" pid="9" name="ContentTypeId">
    <vt:lpwstr>0x0101000C7ED360D7D999469792DDE342453DD4</vt:lpwstr>
  </property>
  <property fmtid="{D5CDD505-2E9C-101B-9397-08002B2CF9AE}" pid="10" name="MSIP_Label_c968b3d1-e05f-4796-9c23-acaf26d588cb_Enabled">
    <vt:lpwstr>true</vt:lpwstr>
  </property>
  <property fmtid="{D5CDD505-2E9C-101B-9397-08002B2CF9AE}" pid="11" name="MSIP_Label_c968b3d1-e05f-4796-9c23-acaf26d588cb_SetDate">
    <vt:lpwstr>2022-05-09T16:42:09Z</vt:lpwstr>
  </property>
  <property fmtid="{D5CDD505-2E9C-101B-9397-08002B2CF9AE}" pid="12" name="MSIP_Label_c968b3d1-e05f-4796-9c23-acaf26d588cb_Method">
    <vt:lpwstr>Standard</vt:lpwstr>
  </property>
  <property fmtid="{D5CDD505-2E9C-101B-9397-08002B2CF9AE}" pid="13" name="MSIP_Label_c968b3d1-e05f-4796-9c23-acaf26d588cb_Name">
    <vt:lpwstr>Company Confidential Information</vt:lpwstr>
  </property>
  <property fmtid="{D5CDD505-2E9C-101B-9397-08002B2CF9AE}" pid="14" name="MSIP_Label_c968b3d1-e05f-4796-9c23-acaf26d588cb_SiteId">
    <vt:lpwstr>600d01fc-055f-49c6-868f-3ecfcc791773</vt:lpwstr>
  </property>
  <property fmtid="{D5CDD505-2E9C-101B-9397-08002B2CF9AE}" pid="15" name="MSIP_Label_c968b3d1-e05f-4796-9c23-acaf26d588cb_ActionId">
    <vt:lpwstr>6b66feca-bdcf-44c2-9877-5b4fe40ec59d</vt:lpwstr>
  </property>
  <property fmtid="{D5CDD505-2E9C-101B-9397-08002B2CF9AE}" pid="16" name="MSIP_Label_c968b3d1-e05f-4796-9c23-acaf26d588cb_ContentBits">
    <vt:lpwstr>0</vt:lpwstr>
  </property>
</Properties>
</file>